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гнатова\Documents\"/>
    </mc:Choice>
  </mc:AlternateContent>
  <bookViews>
    <workbookView xWindow="-120" yWindow="-120" windowWidth="29040" windowHeight="15840" firstSheet="1" activeTab="4"/>
  </bookViews>
  <sheets>
    <sheet name="1. Благоустройство" sheetId="14" r:id="rId1"/>
    <sheet name="2.Коммунальная инфраструкту " sheetId="28" r:id="rId2"/>
    <sheet name="3.Комфортное жилье " sheetId="29" r:id="rId3"/>
    <sheet name="4.Окружающая среда " sheetId="13" r:id="rId4"/>
    <sheet name="5. Переселение граждан" sheetId="22" r:id="rId5"/>
    <sheet name="6.РП &quot;МКИ&quot; " sheetId="25" r:id="rId6"/>
    <sheet name="7.РП &quot;ФКГС&quot;" sheetId="2" r:id="rId7"/>
    <sheet name="8.Содержание территорий" sheetId="6" r:id="rId8"/>
    <sheet name="9.Коммунальное хозяйство" sheetId="7" r:id="rId9"/>
    <sheet name="10.Городские леса" sheetId="8" r:id="rId10"/>
    <sheet name="11.Городское развитие " sheetId="24" r:id="rId11"/>
    <sheet name="12.Зеленые насаждения" sheetId="10" r:id="rId12"/>
    <sheet name="13.Региональны проект&quot; МКИ&quot; (2)" sheetId="26" r:id="rId13"/>
  </sheets>
  <definedNames>
    <definedName name="_xlnm._FilterDatabase" localSheetId="0" hidden="1">'1. Благоустройство'!$A$1:$X$397</definedName>
    <definedName name="_xlnm._FilterDatabase" localSheetId="9" hidden="1">'10.Городские леса'!$A$10:$AQ$11</definedName>
    <definedName name="_xlnm._FilterDatabase" localSheetId="10" hidden="1">'11.Городское развитие '!$A$2:$N$24</definedName>
    <definedName name="_xlnm._FilterDatabase" localSheetId="11" hidden="1">'12.Зеленые насаждения'!$A$10:$AQ$11</definedName>
    <definedName name="_xlnm._FilterDatabase" localSheetId="12" hidden="1">'13.Региональны проект" МКИ" (2)'!$A$10:$AQ$11</definedName>
    <definedName name="_xlnm._FilterDatabase" localSheetId="1" hidden="1">'2.Коммунальная инфраструкту '!$A$1:$R$245</definedName>
    <definedName name="_xlnm._FilterDatabase" localSheetId="2" hidden="1">'3.Комфортное жилье '!$A$1:$M$160</definedName>
    <definedName name="_xlnm._FilterDatabase" localSheetId="3" hidden="1">'4.Окружающая среда '!$A$1:$X$159</definedName>
    <definedName name="_xlnm._FilterDatabase" localSheetId="4" hidden="1">'5. Переселение граждан'!$A$9:$N$9</definedName>
    <definedName name="_xlnm._FilterDatabase" localSheetId="5" hidden="1">'6.РП "МКИ" '!$A$1:$R$15</definedName>
    <definedName name="_xlnm._FilterDatabase" localSheetId="6" hidden="1">'7.РП "ФКГС"'!$A$1:$R$34</definedName>
    <definedName name="_xlnm._FilterDatabase" localSheetId="7" hidden="1">'8.Содержание территорий'!$A$1:$R$36</definedName>
    <definedName name="_xlnm._FilterDatabase" localSheetId="8" hidden="1">'9.Коммунальное хозяйство'!$A$10:$AQ$11</definedName>
    <definedName name="_xlnm.Print_Titles" localSheetId="10">'11.Городское развитие '!$12:$12</definedName>
    <definedName name="километр" localSheetId="0">#REF!</definedName>
    <definedName name="километр" localSheetId="9">#REF!</definedName>
    <definedName name="километр" localSheetId="10">#REF!</definedName>
    <definedName name="километр" localSheetId="11">#REF!</definedName>
    <definedName name="километр" localSheetId="12">#REF!</definedName>
    <definedName name="километр" localSheetId="1">#REF!</definedName>
    <definedName name="километр" localSheetId="2">#REF!</definedName>
    <definedName name="километр" localSheetId="3">#REF!</definedName>
    <definedName name="километр" localSheetId="4">#REF!</definedName>
    <definedName name="километр" localSheetId="5">#REF!</definedName>
    <definedName name="километр" localSheetId="6">#REF!</definedName>
    <definedName name="километр" localSheetId="7">#REF!</definedName>
    <definedName name="километр" localSheetId="8">#REF!</definedName>
    <definedName name="километр">#REF!</definedName>
    <definedName name="_xlnm.Print_Area" localSheetId="0">'1. Благоустройство'!$A$1:$N$397</definedName>
    <definedName name="_xlnm.Print_Area" localSheetId="9">'10.Городские леса'!$A$1:$N$15</definedName>
    <definedName name="_xlnm.Print_Area" localSheetId="10">'11.Городское развитие '!$A$1:$O$24</definedName>
    <definedName name="_xlnm.Print_Area" localSheetId="11">'12.Зеленые насаждения'!$A$1:$N$13</definedName>
    <definedName name="_xlnm.Print_Area" localSheetId="12">'13.Региональны проект" МКИ" (2)'!$A$1:$M$12</definedName>
    <definedName name="_xlnm.Print_Area" localSheetId="1">'2.Коммунальная инфраструкту '!$A$1:$N$245</definedName>
    <definedName name="_xlnm.Print_Area" localSheetId="2">'3.Комфортное жилье '!$A$1:$M$162</definedName>
    <definedName name="_xlnm.Print_Area" localSheetId="3">'4.Окружающая среда '!$A$1:$N$121</definedName>
    <definedName name="_xlnm.Print_Area" localSheetId="5">'6.РП "МКИ" '!$A$1:$N$15</definedName>
    <definedName name="_xlnm.Print_Area" localSheetId="6">'7.РП "ФКГС"'!$A$1:$X$34</definedName>
    <definedName name="_xlnm.Print_Area" localSheetId="7">'8.Содержание территорий'!$A$1:$N$36</definedName>
    <definedName name="_xlnm.Print_Area" localSheetId="8">'9.Коммунальное хозяйство'!$A$1:$N$18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3" l="1"/>
  <c r="H314" i="14" l="1"/>
  <c r="H13" i="10" l="1"/>
  <c r="K19" i="6" l="1"/>
  <c r="M12" i="29"/>
  <c r="L12" i="29"/>
  <c r="K12" i="29"/>
  <c r="J12" i="29"/>
  <c r="I12" i="29"/>
  <c r="H12" i="29"/>
  <c r="H118" i="14"/>
  <c r="J14" i="6" l="1"/>
  <c r="I14" i="6"/>
  <c r="H14" i="6"/>
  <c r="H11" i="22"/>
  <c r="L12" i="2"/>
  <c r="H18" i="14"/>
  <c r="H17" i="14" l="1"/>
  <c r="K19" i="14"/>
  <c r="H14" i="24" l="1"/>
  <c r="H128" i="28" l="1"/>
  <c r="H129" i="28"/>
  <c r="I13" i="28"/>
  <c r="H13" i="28"/>
  <c r="H12" i="28"/>
  <c r="H220" i="14"/>
  <c r="H12" i="2" l="1"/>
  <c r="M118" i="14" l="1"/>
  <c r="L118" i="14"/>
  <c r="J118" i="14"/>
  <c r="I118" i="14"/>
  <c r="J17" i="14" l="1"/>
  <c r="I17" i="14"/>
  <c r="H194" i="14" l="1"/>
  <c r="K310" i="14" l="1"/>
  <c r="K194" i="14" l="1"/>
  <c r="K171" i="14"/>
  <c r="L220" i="14"/>
  <c r="K29" i="6"/>
  <c r="M17" i="13"/>
  <c r="L17" i="13"/>
  <c r="K17" i="13"/>
  <c r="K333" i="14"/>
  <c r="H379" i="14"/>
  <c r="I379" i="14"/>
  <c r="J379" i="14"/>
  <c r="K379" i="14"/>
  <c r="L379" i="14"/>
  <c r="M379" i="14"/>
  <c r="K314" i="14"/>
  <c r="K76" i="14"/>
  <c r="K220" i="14" l="1"/>
  <c r="J14" i="24"/>
  <c r="I14" i="24"/>
  <c r="M14" i="24" l="1"/>
  <c r="L14" i="24"/>
  <c r="K14" i="24"/>
  <c r="M17" i="14" l="1"/>
  <c r="L17" i="14"/>
  <c r="J18" i="14"/>
  <c r="I18" i="14"/>
  <c r="K30" i="14"/>
  <c r="J171" i="14" l="1"/>
  <c r="I171" i="14"/>
  <c r="M171" i="14"/>
  <c r="L171" i="14"/>
  <c r="H171" i="14"/>
  <c r="J172" i="14"/>
  <c r="I172" i="14"/>
  <c r="H172" i="14"/>
  <c r="K146" i="14"/>
  <c r="K118" i="14" s="1"/>
  <c r="K17" i="14" l="1"/>
  <c r="J220" i="14"/>
  <c r="I220" i="14"/>
  <c r="H167" i="14"/>
  <c r="K147" i="29" l="1"/>
  <c r="J12" i="22"/>
  <c r="K146" i="29"/>
  <c r="H146" i="29"/>
  <c r="K115" i="29"/>
  <c r="K98" i="29"/>
  <c r="M11" i="29"/>
  <c r="L11" i="29"/>
  <c r="J129" i="28"/>
  <c r="I129" i="28"/>
  <c r="M128" i="28"/>
  <c r="L128" i="28"/>
  <c r="K128" i="28"/>
  <c r="J128" i="28"/>
  <c r="I128" i="28"/>
  <c r="K121" i="28"/>
  <c r="K91" i="28"/>
  <c r="K83" i="28"/>
  <c r="L50" i="28"/>
  <c r="L43" i="28"/>
  <c r="K36" i="28"/>
  <c r="K12" i="28" s="1"/>
  <c r="L32" i="28"/>
  <c r="J13" i="28"/>
  <c r="M12" i="28"/>
  <c r="M11" i="28" s="1"/>
  <c r="J12" i="28"/>
  <c r="I12" i="28"/>
  <c r="L12" i="28" l="1"/>
  <c r="L11" i="28" s="1"/>
  <c r="K11" i="28"/>
  <c r="K11" i="29"/>
  <c r="H333" i="14" l="1"/>
  <c r="H12" i="22" l="1"/>
  <c r="I195" i="14"/>
  <c r="J195" i="14"/>
  <c r="H195" i="14"/>
  <c r="M11" i="26" l="1"/>
  <c r="L11" i="26"/>
  <c r="K11" i="26"/>
  <c r="M11" i="25"/>
  <c r="L11" i="25"/>
  <c r="K11" i="25"/>
  <c r="K13" i="8" l="1"/>
  <c r="K36" i="6" l="1"/>
  <c r="K30" i="6"/>
  <c r="K24" i="6"/>
  <c r="L11" i="6"/>
  <c r="M11" i="6"/>
  <c r="K11" i="6" l="1"/>
  <c r="L13" i="13"/>
  <c r="K13" i="13"/>
  <c r="M13" i="13"/>
  <c r="K22" i="24" l="1"/>
  <c r="K21" i="24" s="1"/>
  <c r="M23" i="24"/>
  <c r="K23" i="24"/>
  <c r="N21" i="24"/>
  <c r="M21" i="24"/>
  <c r="L21" i="24"/>
  <c r="J21" i="24"/>
  <c r="I21" i="24"/>
  <c r="H21" i="24"/>
  <c r="M19" i="24"/>
  <c r="L19" i="24"/>
  <c r="L13" i="24" s="1"/>
  <c r="K19" i="24"/>
  <c r="M13" i="24" l="1"/>
  <c r="K13" i="24"/>
  <c r="I11" i="22" l="1"/>
  <c r="J11" i="22"/>
  <c r="L11" i="22"/>
  <c r="L10" i="22" s="1"/>
  <c r="M11" i="22"/>
  <c r="M10" i="22" s="1"/>
  <c r="I12" i="22"/>
  <c r="M13" i="22"/>
  <c r="H17" i="22"/>
  <c r="K17" i="22"/>
  <c r="K11" i="22" s="1"/>
  <c r="K10" i="22" s="1"/>
  <c r="H25" i="22"/>
  <c r="H45" i="22"/>
  <c r="K45" i="22"/>
  <c r="H109" i="22"/>
  <c r="K109" i="22"/>
  <c r="L109" i="22"/>
  <c r="M109" i="22"/>
  <c r="H110" i="22"/>
  <c r="H114" i="22"/>
  <c r="I114" i="22"/>
  <c r="J114" i="22"/>
  <c r="K114" i="22"/>
  <c r="L114" i="22"/>
  <c r="M114" i="22"/>
  <c r="H115" i="22"/>
  <c r="I115" i="22"/>
  <c r="J115" i="22"/>
  <c r="H384" i="14" l="1"/>
  <c r="K384" i="14"/>
  <c r="K13" i="14" l="1"/>
  <c r="I333" i="14" l="1"/>
  <c r="J333" i="14"/>
  <c r="L333" i="14"/>
  <c r="M333" i="14"/>
  <c r="I314" i="14" l="1"/>
  <c r="J314" i="14"/>
  <c r="L314" i="14"/>
  <c r="M314" i="14"/>
  <c r="M220" i="14" s="1"/>
  <c r="J12" i="10" l="1"/>
  <c r="I12" i="10"/>
  <c r="H12" i="10"/>
  <c r="M11" i="10"/>
  <c r="L11" i="10"/>
  <c r="K11" i="10"/>
  <c r="M11" i="8"/>
  <c r="L11" i="8"/>
  <c r="K11" i="8"/>
  <c r="M11" i="7"/>
  <c r="L11" i="7"/>
  <c r="K11" i="7"/>
  <c r="M12" i="2"/>
  <c r="M11" i="2" s="1"/>
  <c r="L11" i="2"/>
  <c r="K12" i="2"/>
  <c r="K11" i="2" s="1"/>
  <c r="J12" i="2"/>
  <c r="J17" i="13"/>
  <c r="I17" i="13"/>
  <c r="M12" i="13"/>
  <c r="L12" i="13"/>
  <c r="K12" i="13"/>
  <c r="K11" i="13" s="1"/>
  <c r="J12" i="13"/>
  <c r="I12" i="13"/>
  <c r="H12" i="13"/>
  <c r="X11" i="13"/>
  <c r="W11" i="13"/>
  <c r="V11" i="13"/>
  <c r="U11" i="13"/>
  <c r="T11" i="13"/>
  <c r="S11" i="13"/>
  <c r="R11" i="13"/>
  <c r="Q11" i="13"/>
  <c r="P11" i="13"/>
  <c r="O11" i="13"/>
  <c r="N11" i="13"/>
  <c r="M194" i="14"/>
  <c r="L194" i="14"/>
  <c r="J194" i="14"/>
  <c r="I194" i="14"/>
  <c r="M167" i="14"/>
  <c r="L167" i="14"/>
  <c r="K167" i="14"/>
  <c r="J167" i="14"/>
  <c r="I167" i="14"/>
  <c r="W12" i="14"/>
  <c r="W11" i="14" s="1"/>
  <c r="V12" i="14"/>
  <c r="V11" i="14" s="1"/>
  <c r="M12" i="14"/>
  <c r="L12" i="14"/>
  <c r="K12" i="14"/>
  <c r="J12" i="14"/>
  <c r="I12" i="14"/>
  <c r="H12" i="14"/>
  <c r="X11" i="14"/>
  <c r="U11" i="14"/>
  <c r="T11" i="14"/>
  <c r="S11" i="14"/>
  <c r="R11" i="14"/>
  <c r="Q11" i="14"/>
  <c r="P11" i="14"/>
  <c r="O11" i="14"/>
  <c r="N11" i="14"/>
  <c r="K11" i="14" l="1"/>
  <c r="L11" i="13"/>
  <c r="M11" i="13"/>
  <c r="M11" i="14"/>
  <c r="L11" i="14"/>
</calcChain>
</file>

<file path=xl/sharedStrings.xml><?xml version="1.0" encoding="utf-8"?>
<sst xmlns="http://schemas.openxmlformats.org/spreadsheetml/2006/main" count="9555" uniqueCount="641">
  <si>
    <t>ПЛАН РЕАЛИЗАЦИИ</t>
  </si>
  <si>
    <t>комплекса проектных мероприятий "Благоустройство"</t>
  </si>
  <si>
    <t>муниципальной программы "Комфортный город" на 2025 г. и плановый период 2026-2027 гг.</t>
  </si>
  <si>
    <t>Код типа структурного элемента</t>
  </si>
  <si>
    <t>Код структурного элемента</t>
  </si>
  <si>
    <t>Код напарвления расходов</t>
  </si>
  <si>
    <t>Исполнитель структурного элемента/ мероприятия</t>
  </si>
  <si>
    <t>Структурный элемент муниципальной программы / направление расходов/ меропритяие</t>
  </si>
  <si>
    <t>Значение меропрятия (результата) структурного элемента муниципальной программы / срок достижения контрольных точек меропрятий</t>
  </si>
  <si>
    <t>Финансовое обеспечение по годам реализации, тыс. руб.</t>
  </si>
  <si>
    <t xml:space="preserve">Примечание </t>
  </si>
  <si>
    <t>По программе</t>
  </si>
  <si>
    <t>разница</t>
  </si>
  <si>
    <t>Наименование показателя</t>
  </si>
  <si>
    <t>Ед. изм.</t>
  </si>
  <si>
    <t>Год реализации</t>
  </si>
  <si>
    <t>2025 год</t>
  </si>
  <si>
    <t>2026 год</t>
  </si>
  <si>
    <t>2027 год</t>
  </si>
  <si>
    <t>х</t>
  </si>
  <si>
    <t>Всего по структурному элементу</t>
  </si>
  <si>
    <t>01</t>
  </si>
  <si>
    <t>45358</t>
  </si>
  <si>
    <t>Въездной знак "Калининград", расположенный в районе транспортной развязки на г. Зеленоградск</t>
  </si>
  <si>
    <t>Количество объектов</t>
  </si>
  <si>
    <t>ед.</t>
  </si>
  <si>
    <t>НЕ переходящие объекты</t>
  </si>
  <si>
    <t>МБУ "УКС"</t>
  </si>
  <si>
    <t>1</t>
  </si>
  <si>
    <t>0</t>
  </si>
  <si>
    <t>Заключение контракта на смр</t>
  </si>
  <si>
    <t>приемка акта вып.работ</t>
  </si>
  <si>
    <t>оплата работ</t>
  </si>
  <si>
    <t>85321</t>
  </si>
  <si>
    <t>Благоустройство территорий общего пользования</t>
  </si>
  <si>
    <t>Комплект документации</t>
  </si>
  <si>
    <t>МКУ "КСЗ"</t>
  </si>
  <si>
    <t>март</t>
  </si>
  <si>
    <t>июнь</t>
  </si>
  <si>
    <t>декабрь</t>
  </si>
  <si>
    <t>Благоустройство територии общего пользования в районе бастиона «Обертайх» (ул. Литовский вал, 5)</t>
  </si>
  <si>
    <t>0,00</t>
  </si>
  <si>
    <t xml:space="preserve">Благоустройство сквера по ул. Станочной - ул. Радищева </t>
  </si>
  <si>
    <t>Благоустройство территории общего пользования "Городские часы "Древо времени" (Часовые пояса") (ул. Шевченко)</t>
  </si>
  <si>
    <t>85332</t>
  </si>
  <si>
    <t>Субсидии некоммерческой организации Благотворительному Фонду «Благоустройство и Взаимопомощь» на реализацию инвестиционных проектов, одобренных на Совете по улучшению инвестиционного климата Калининградской области</t>
  </si>
  <si>
    <t>Строительство пешеходного моста через реку Новая Преголя в районе ул.В. Гюго в г. Калининграде</t>
  </si>
  <si>
    <t>85621</t>
  </si>
  <si>
    <t>Благоустройство территорий общественных кладбищ</t>
  </si>
  <si>
    <t>2</t>
  </si>
  <si>
    <t>ноябрь 2024</t>
  </si>
  <si>
    <t>85721</t>
  </si>
  <si>
    <t>85821</t>
  </si>
  <si>
    <t>Модернизация сетей наружного освещения</t>
  </si>
  <si>
    <t>Капитальный ремонт сетей наружного освещения вдоль пешеходной дорожки в парковой зоне по ул. Чкалова - ул. Каштановой аллее</t>
  </si>
  <si>
    <t>Капитальный ремонт архитектурно-художественной подсветки                                в сквере 70-летия Калининградской области</t>
  </si>
  <si>
    <t>Поставка системы управления архитектурно-художественной подсветкой по ул. Ген. Соммера</t>
  </si>
  <si>
    <t>сентябрь</t>
  </si>
  <si>
    <t>май</t>
  </si>
  <si>
    <t>Капитальный ремонт сети наружного освещения по ул. Гаражной - Юношеской - Горького (сквер)</t>
  </si>
  <si>
    <t>январь</t>
  </si>
  <si>
    <t>Проектирование сетей наружного освещения</t>
  </si>
  <si>
    <t>Декабрь</t>
  </si>
  <si>
    <t>Разработка документации по модернизации сетей наружного освещения по ул. Докука и вдоль реки Голубой в г. Калининграде (Тропа здоровья) (мкр. Чкаловск)</t>
  </si>
  <si>
    <t>декабрь 2024</t>
  </si>
  <si>
    <t>Разработка проектной и рабочей документации по объекту "Устройство архитектурно-художественной подсветки въездного знака по Балтийскому шоссе в г. Калининграде"</t>
  </si>
  <si>
    <t>февраль</t>
  </si>
  <si>
    <t xml:space="preserve">февраль </t>
  </si>
  <si>
    <t>Сквер по ул. Флотской</t>
  </si>
  <si>
    <t>Благоустройство парка "Парк Каштановый" (1 этап)</t>
  </si>
  <si>
    <t>Заключение контракта на выполнение работ</t>
  </si>
  <si>
    <t>апрель</t>
  </si>
  <si>
    <t>комплекса проектных мероприятий "Комфортное жилье"</t>
  </si>
  <si>
    <t>03</t>
  </si>
  <si>
    <t>85131</t>
  </si>
  <si>
    <t>Благоустройство дворовых территорий</t>
  </si>
  <si>
    <t>КГХиС</t>
  </si>
  <si>
    <t>85234</t>
  </si>
  <si>
    <t>комплекса проектных мероприятий "Окружающая среда"</t>
  </si>
  <si>
    <t>04</t>
  </si>
  <si>
    <t>45359</t>
  </si>
  <si>
    <t>Система сбора первичной очистки фильтрата, образуемого от рекультивированного полигона твердых коммунальных отходов, расположенного по адресу Калининградская область, г. Калининград, ш. Балтийское (земельные участки с кадастровыми номерами 39:15:111201:68 и 9:15:111201:291), и его удаление в систему канализации или сброс фильтрата после очистки в водные объекты при соблюдении гигиенических нормативов</t>
  </si>
  <si>
    <t>96121</t>
  </si>
  <si>
    <t>Организация мест (площадок) для накопления твердых бытовых отходов</t>
  </si>
  <si>
    <t>02</t>
  </si>
  <si>
    <t>Строительство газовой котельной по ул. Берестяная в г. Калининграде</t>
  </si>
  <si>
    <t>Строительство газовой котельной по ул. Киевская в г. Калининграде и участков тепловой сети от котельной до границ вновь образованного земельного участка</t>
  </si>
  <si>
    <t>Строительство тепловой сети с целью переключения потребителей котельной по адресу ул. Молодой гвардии, 4 в г. Калининграде на централизованное теплоснабжение</t>
  </si>
  <si>
    <t>Реконструкция тепловой сети с целью переключения абонентов котельной ООО "ТПК "Балтптицепром" на газовую котельную по ул. Берестяная в г. Калининграде</t>
  </si>
  <si>
    <t>Строительство модульной котельной по ул. Барклая де Толли, 17 в г. Калининграде</t>
  </si>
  <si>
    <t>Строительство газовой котельной "Чкаловск" по ул. Докука в г. Калининграде с переключением на нее потребителей</t>
  </si>
  <si>
    <t>Техническое перевооружение с переводом на природный газ котельной, расположенной по адресу: г. Калининград, ул. Подп. Емельянова, 156б</t>
  </si>
  <si>
    <t>Строительство модульной котельной для обеспечения теплоснабжением многоквартирного жилого дома по ул. Ю. Гагарина, 41-45 и МАОУ СОШ № 2 по ул. Ю. Гагарина, 55 в г. Калининграде</t>
  </si>
  <si>
    <t>Строительство тепловой сети с целью переключения потребителей малой угольной котельной по адресу ул. Чувашская, 1а в г. Калининграде на централизованное теплоснабжение</t>
  </si>
  <si>
    <t>Реконструкция тепловой сети с целью переключения потребителей котельной по адресу ул. П. Морозова, 115Д в г. Калининграде на централизованное теплоснабжение</t>
  </si>
  <si>
    <t>Строительство тепловой сети с целью переключения потребителей угольной котельной по адресу ул. Аллея смелых, 152а в г. Калининграде на централизованное теплоснабжение</t>
  </si>
  <si>
    <t>Строительство газовой блочно-модульной котельной по ул. Энгельса, 51а в г. Калининграде</t>
  </si>
  <si>
    <t>Техническое перевооружение с переводом на природный газ котельной по проспекту Победы, 199 в г. Калининграде</t>
  </si>
  <si>
    <t>Реконструкция участка сети дождевой канализации диаметром 400 мм с устройством очистных сооружений по ул. Льва Толстого в г. Калининграде</t>
  </si>
  <si>
    <t>Реконструкция участка сети дождевой канализации диаметром 550 мм с устройством очистных сооружений по ул. Тельмана в г. Калининград</t>
  </si>
  <si>
    <t>Реконструкция участка сети дождевой канализации с устройством очистных сооружений по ул. Тургенева, ул. Герцена в г. Калининграде</t>
  </si>
  <si>
    <t>Реконструкция участка сети дождевой канализации диаметром 750 мм с устройством очистных сооружений по ул. Герцена в г. Калининграде</t>
  </si>
  <si>
    <t>Реконструкция участка сети дождевой канализации диаметром 450 мм с устройством очистных сооружений по ул. Колхозной в г. Калининграде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</si>
  <si>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</si>
  <si>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</si>
  <si>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Строительство сетей и сооружений дождевой канализации на территории в границах ул. Украинская-ул. Согласия-ул. Рассветная-ул. Горького в г. Калининграде (2 этап)</t>
  </si>
  <si>
    <t>Строительство осушительной сети на территории в границах ул. Украинская – ул. Согласия – ул. Рассветная – ул. Горького в г. Калининграде</t>
  </si>
  <si>
    <t>Реконструкция участка сети дождевой канализации по ул. Генерала Павлова в г. Калининграде</t>
  </si>
  <si>
    <t>Реконструкция участка сети дождевой канализации по ул. Тихорецкий тупик в г. Калининграде</t>
  </si>
  <si>
    <t>Реконструкция участка сети дождевой канализации по ул. Тихорецкой в г. Калининграде</t>
  </si>
  <si>
    <t>Реконструкция участка сети дождевой канализации по ул. Судостроительной в г. Калининграде</t>
  </si>
  <si>
    <t>Реконструкция участка сети дождевой канализации по ул. Октябрьской в г. Калининграде</t>
  </si>
  <si>
    <t>Реконструкция участка сети дождевой канализации диаметром 600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</si>
  <si>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750 мм с устройством очистных сооружений по ул. Д. Донского (район детской областной больницы)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</si>
  <si>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2-му в г. Калининграде</t>
  </si>
  <si>
    <t>Реконструкция участка сети дождевой канализации диаметром 300 мм с устройством очистных сооружений по пр-ду Октябрьскому 1-му в г. Калининграде</t>
  </si>
  <si>
    <t>Реконструкция участка сети дождевой канализации диаметром 250 мм с устройством очистных сооружений по ул. Сержанта Колоскова (в районе магазина «Спар») в г. Калининграде</t>
  </si>
  <si>
    <t>Реконструкция участка сети дождевой канализации диаметром 600 мм с устройством очистных сооружений по ул. Генделя-ул. Брамса в г. Калининграде</t>
  </si>
  <si>
    <t>Реконструкция участка сети дождевой канализации диаметром 800 мм с устройством очистных сооружений по пр-кту Мира-ул. Гостиной в г. Калининграде</t>
  </si>
  <si>
    <t>Реконструкция участка сети дождевой канализации диаметром 500 мм с устройством очистных сооружений по пр-кту Советскому (ориентир жилой дом № 7) в г. Калининграде</t>
  </si>
  <si>
    <t>Строительство участка сети дождевой канализации по ул. Полецкого в районе домов № 101-110 в г. Калининграде</t>
  </si>
  <si>
    <t>Строительство сетей и сооружений водоотведения в мкр. Менделеево в г. Калининграде (1 очередь)</t>
  </si>
  <si>
    <t>45252</t>
  </si>
  <si>
    <t>45551</t>
  </si>
  <si>
    <t>45552</t>
  </si>
  <si>
    <t>45554</t>
  </si>
  <si>
    <t>45555</t>
  </si>
  <si>
    <t>45556</t>
  </si>
  <si>
    <t>45557</t>
  </si>
  <si>
    <t>45559</t>
  </si>
  <si>
    <t>45561</t>
  </si>
  <si>
    <t>45564</t>
  </si>
  <si>
    <t>45565</t>
  </si>
  <si>
    <t>45566</t>
  </si>
  <si>
    <t>45567</t>
  </si>
  <si>
    <t>45568</t>
  </si>
  <si>
    <t>45569</t>
  </si>
  <si>
    <t>45570</t>
  </si>
  <si>
    <t>45571</t>
  </si>
  <si>
    <t>45572</t>
  </si>
  <si>
    <t>45573</t>
  </si>
  <si>
    <t>45574</t>
  </si>
  <si>
    <t>45575</t>
  </si>
  <si>
    <t>45576</t>
  </si>
  <si>
    <t>45577</t>
  </si>
  <si>
    <t>45578</t>
  </si>
  <si>
    <t>45258</t>
  </si>
  <si>
    <t>комплекса процессных мероприятий "Содержание территорий общего пользования"</t>
  </si>
  <si>
    <t>Значение меропрятия (результата) структурного элемента муниципальной программы</t>
  </si>
  <si>
    <t>тыс. кв.м</t>
  </si>
  <si>
    <t>85311</t>
  </si>
  <si>
    <t>МБУ "Гидротехник"</t>
  </si>
  <si>
    <t>85312</t>
  </si>
  <si>
    <t>МБУ "Чистота"</t>
  </si>
  <si>
    <t>85314</t>
  </si>
  <si>
    <t>Содержание детских спортивных и игровых площадок</t>
  </si>
  <si>
    <t>69</t>
  </si>
  <si>
    <t>85324</t>
  </si>
  <si>
    <t>Количество единиц техники</t>
  </si>
  <si>
    <t>85511</t>
  </si>
  <si>
    <t>Протяженность системы водоотведения дренажных и поверхностных вод</t>
  </si>
  <si>
    <t>тыс. пог.м</t>
  </si>
  <si>
    <t>85512</t>
  </si>
  <si>
    <t>Отведение ливневых вод с территорий общего пользования</t>
  </si>
  <si>
    <t>Объем сточных вод</t>
  </si>
  <si>
    <t>тыс. куб.м</t>
  </si>
  <si>
    <t>85521</t>
  </si>
  <si>
    <t>85611</t>
  </si>
  <si>
    <t>Количество общественных кладбищ</t>
  </si>
  <si>
    <t>Содержание мест массового отдыха</t>
  </si>
  <si>
    <t>МБУ "Городские леса"</t>
  </si>
  <si>
    <t>Текущее содержание наружного освещения</t>
  </si>
  <si>
    <t>Количество светоточек</t>
  </si>
  <si>
    <t>Демонтаж самовольных построек капитального характера</t>
  </si>
  <si>
    <t xml:space="preserve">Площадь территорий </t>
  </si>
  <si>
    <t>КМК</t>
  </si>
  <si>
    <t>85313</t>
  </si>
  <si>
    <t>КпСП</t>
  </si>
  <si>
    <t>Праздничное оформление территорий города</t>
  </si>
  <si>
    <t>Количество мероприятий</t>
  </si>
  <si>
    <t>Эксплуатация и содержание системы ливневой канализации</t>
  </si>
  <si>
    <t>119</t>
  </si>
  <si>
    <t>2049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</si>
  <si>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</si>
  <si>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МБУ "Ландшафтные парки"</t>
  </si>
  <si>
    <t>Количество парков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</si>
  <si>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</si>
  <si>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Демонтаж самовольно возведенных некапитальных объектов, сооружений</t>
  </si>
  <si>
    <t>МКУ "КСЗ", МБУ "Чистота"</t>
  </si>
  <si>
    <t>комплекса процессных мероприятий "Коммунальное хозяйство"</t>
  </si>
  <si>
    <t>85211</t>
  </si>
  <si>
    <t>Схема теплоснабжения</t>
  </si>
  <si>
    <t>85212</t>
  </si>
  <si>
    <t>Содержание объектов газоснабжения</t>
  </si>
  <si>
    <t xml:space="preserve">Протяженность </t>
  </si>
  <si>
    <t>км</t>
  </si>
  <si>
    <t>85213</t>
  </si>
  <si>
    <t>Схема водоснабжения и водоотведения</t>
  </si>
  <si>
    <t>85232</t>
  </si>
  <si>
    <t>МП "Калининградтеплосеть"</t>
  </si>
  <si>
    <t>Капитальный ремонт переданного в пользование муниципального имущества</t>
  </si>
  <si>
    <t>85233</t>
  </si>
  <si>
    <t>Содержание встроенных в многоквартирные дома угольных котельных</t>
  </si>
  <si>
    <t>4</t>
  </si>
  <si>
    <t>комплекса процессных мероприятий "Городские леса"</t>
  </si>
  <si>
    <t>84712</t>
  </si>
  <si>
    <t>Организация использования, охраны, защиты и воспроизводства городских лесов</t>
  </si>
  <si>
    <t>Площадь</t>
  </si>
  <si>
    <t>га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</si>
  <si>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</si>
  <si>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84722</t>
  </si>
  <si>
    <t>94211</t>
  </si>
  <si>
    <t>Подготовка документов территориального планирования, документации по планировке территории</t>
  </si>
  <si>
    <t>94212</t>
  </si>
  <si>
    <t>КГРиЦ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</si>
  <si>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</si>
  <si>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Управление реализацией инвестиционных проектов</t>
  </si>
  <si>
    <t>05</t>
  </si>
  <si>
    <t>85411</t>
  </si>
  <si>
    <t>Содержание зеленых насаждений, расположенных на территориях общего пользования</t>
  </si>
  <si>
    <t>Количество насаждений</t>
  </si>
  <si>
    <t>85421</t>
  </si>
  <si>
    <t>Озеленение территорий</t>
  </si>
  <si>
    <t>ед</t>
  </si>
  <si>
    <t>Заключение контракта на СМР</t>
  </si>
  <si>
    <t>Приемка акта вып.работ СМР</t>
  </si>
  <si>
    <t>Оплата работ СМР</t>
  </si>
  <si>
    <t>октябрь</t>
  </si>
  <si>
    <t>ноябрь</t>
  </si>
  <si>
    <t>июль</t>
  </si>
  <si>
    <t>август</t>
  </si>
  <si>
    <t>Строительство газовой котельной "Цепрусс" с переключением на нее многоквартирных жилых домов</t>
  </si>
  <si>
    <t>завершение работ СМР</t>
  </si>
  <si>
    <t>Строительство тепловой сети с целью переключения потребителей котельной по адресу ул. Летняя, 50а в г. Калининграде на централизованное теплоснабжение</t>
  </si>
  <si>
    <t>Строительство тепловой сети с целью переключения потребителей котельной АО "Молоко" в г. Калининграде на централизованное теплоснабжение</t>
  </si>
  <si>
    <t>Строительство тепловой сети с целью переключения потребителей котельной по адресу ул. П. Морозова, 146-156в г. Калининграде на централизованное теплоснабжение</t>
  </si>
  <si>
    <t>Строительство тепловой сети с целью переключения МКД по ул. Коммунистической, 46 а-г на централизованное теплоснабжение</t>
  </si>
  <si>
    <t xml:space="preserve">Март </t>
  </si>
  <si>
    <t>Приемка выполненных работ</t>
  </si>
  <si>
    <t>Сентябрь</t>
  </si>
  <si>
    <t>Оплата работ</t>
  </si>
  <si>
    <t>Октябрь</t>
  </si>
  <si>
    <t>Приемка акта вып.работ</t>
  </si>
  <si>
    <t>Ноябрь</t>
  </si>
  <si>
    <t>Заключение контракта на пд</t>
  </si>
  <si>
    <t xml:space="preserve">Выполнение комплекса инженерно-геодезических изысканий (топографическая съемка с проверкой полноты планов в организациях эксплуатирующих инженерные сети, подеревная съемка с перечетной ведомостью зеленых насаждений) </t>
  </si>
  <si>
    <t xml:space="preserve">заключение контракта </t>
  </si>
  <si>
    <t>подписание акта выполненных работ</t>
  </si>
  <si>
    <t>заключение контракта на выполнение работ</t>
  </si>
  <si>
    <t>приемка выполненных работ</t>
  </si>
  <si>
    <t>Адресная материальная помощь гражданам в целях устройства индивидуального квартирного источника тепловой энергии</t>
  </si>
  <si>
    <t>проспект Победы, д. 18</t>
  </si>
  <si>
    <t>подписание акта приемочной комиссии о завершении переустройства и (или) перепланировки помещения</t>
  </si>
  <si>
    <t xml:space="preserve">перечисление адресной материальной помощи </t>
  </si>
  <si>
    <t>проспект Мира, д. 77-79</t>
  </si>
  <si>
    <t>ул. Марш. Новикова, д. 26-30</t>
  </si>
  <si>
    <t>Обустройство мест захоронения п. Медведевка</t>
  </si>
  <si>
    <t>Капитальный ремонт сети наружного освещения в сквере Героев спецназа ФСБ в г. Калининграде</t>
  </si>
  <si>
    <t>Капитальный ремонт кабельной линии по адресу: г. Калининград, проспект Мира, д. 15</t>
  </si>
  <si>
    <t>Технологическое присоединение</t>
  </si>
  <si>
    <t>июнь 2022</t>
  </si>
  <si>
    <t>чел.</t>
  </si>
  <si>
    <t>Количество переселяемых граждан</t>
  </si>
  <si>
    <t>Расселяемая площадь</t>
  </si>
  <si>
    <t>Расселение непригодных жилых помещений</t>
  </si>
  <si>
    <t>Оплата контракта</t>
  </si>
  <si>
    <t>Заключение контракта</t>
  </si>
  <si>
    <t>КМИиЗР</t>
  </si>
  <si>
    <t>85111</t>
  </si>
  <si>
    <t>Улучшение качества оказания муниципальных услуг в целях обустройства мест массового отдыха</t>
  </si>
  <si>
    <t>МБУ "Дирекция ландшафтных парков"</t>
  </si>
  <si>
    <t>декабрь (1 этап)</t>
  </si>
  <si>
    <t>декабрь (2 этап)</t>
  </si>
  <si>
    <t>заключение договоров на оказание услуг по разработке ПСД и на выполнение работ</t>
  </si>
  <si>
    <t>Контейнерная площадка ул. Интернациональная, 60-62</t>
  </si>
  <si>
    <t>Развитие коммунальной инфраструктуры</t>
  </si>
  <si>
    <t>Организация стоков ливневых вод</t>
  </si>
  <si>
    <t>Территория общего пользования, прилегающая к озеру Пеньковому (ул. Коммунистическая)</t>
  </si>
  <si>
    <t>Создание комфортной городской среды</t>
  </si>
  <si>
    <t xml:space="preserve">декабрь </t>
  </si>
  <si>
    <t xml:space="preserve">План реализации </t>
  </si>
  <si>
    <t xml:space="preserve">Код типа  структур-ного элемента </t>
  </si>
  <si>
    <t xml:space="preserve">Код   структурного элемента </t>
  </si>
  <si>
    <t>Код направления расходов (Доп КР)</t>
  </si>
  <si>
    <t>Исполнитель структурного элемента /мероприятия</t>
  </si>
  <si>
    <t>Структурный элемент МП/мероприятие/объекты мероприятий /контрольные точки</t>
  </si>
  <si>
    <t>Значение показателя мероприятия (результата) структурного элемента МП/ объекта мероприятия/ контрольных точек</t>
  </si>
  <si>
    <t>Финансовое обеспечениепо годам реализации, тыс.руб.</t>
  </si>
  <si>
    <t xml:space="preserve">Наименование показателя </t>
  </si>
  <si>
    <t>×</t>
  </si>
  <si>
    <t>кв.м.</t>
  </si>
  <si>
    <t>Приобретение (выкуп) помещений в целях расселения граждан из аварийного жилищного фонда</t>
  </si>
  <si>
    <t>Выплата возмещения за расселяемые помещения дома по ул. Бойко, д. 13</t>
  </si>
  <si>
    <t>Вступление в силу решения суда об изъятии помещения, выплате возмещения за изымаемое помещение</t>
  </si>
  <si>
    <t>Выплата возмещения собственникам помещений</t>
  </si>
  <si>
    <t>Выплата возмещения за расселяемые помещения дома по ул. Нансена, д. 1а</t>
  </si>
  <si>
    <t>Выплата возмещения за расселяемые помещения дома по ул. Чехова, д. 3-5</t>
  </si>
  <si>
    <t>Приобретение жилых помещений для расселения аварийного дома по ул. Боткина, д. 8*</t>
  </si>
  <si>
    <t>Приемка жилых помещений, переселение граждан</t>
  </si>
  <si>
    <t>Предоставление жилых помещений для расселения аварийного дома в мкр. Совхозный, д. 29</t>
  </si>
  <si>
    <t>Предоставление жилого помещения</t>
  </si>
  <si>
    <t>ул. Грибная, д. 5-7</t>
  </si>
  <si>
    <t>ул. Окская, д. 12, кв. 2</t>
  </si>
  <si>
    <t>ул. Клинская, д. 24, кв. 2</t>
  </si>
  <si>
    <t>комплекса процессных мероприятий "Городское развитие"</t>
  </si>
  <si>
    <t>муниципальной программы "Комфортный город" на 2025 г. и плановый период 2026 - 2027 гг.</t>
  </si>
  <si>
    <t>Код нап- равления расходов</t>
  </si>
  <si>
    <t xml:space="preserve">Исполнитель структурного элемента/ мероприятия </t>
  </si>
  <si>
    <t>Структурный элемент муниципальной программы/направление расходов/мероприятие</t>
  </si>
  <si>
    <t>Значение мероприятия (результата) структурного элемента муниципальной программы</t>
  </si>
  <si>
    <t>Сумма финансового обеспечения по годам реализации, тыс. руб.</t>
  </si>
  <si>
    <t>Плановое значение</t>
  </si>
  <si>
    <t xml:space="preserve">2025 год </t>
  </si>
  <si>
    <t xml:space="preserve">2026 год </t>
  </si>
  <si>
    <t>шт.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</si>
  <si>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</si>
  <si>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</si>
  <si>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>CD-диск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</si>
  <si>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</si>
  <si>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сопровождаемых проектов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</si>
  <si>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</si>
  <si>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</si>
  <si>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Колиество учреждений</t>
  </si>
  <si>
    <t>Ремонт и приведение в нормативное состояние кабинетов в административном здании МБУ "Управление капитального строительства"</t>
  </si>
  <si>
    <t>Приложение № 1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</si>
  <si>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</si>
  <si>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4
к приказу комитета городского хозяйства и  строительства
администрации городского округа 
«Город Калининград»
от «____» _________ 202__ г.  №____</t>
  </si>
  <si>
    <t xml:space="preserve">Приложение № 5 к приказу комитета городского хозяйства и строительства от "___"__________2025г. № ____     </t>
  </si>
  <si>
    <t>Приложение № 6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</si>
  <si>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7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</si>
  <si>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8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</si>
  <si>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10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</si>
  <si>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11
к приказу комитета городского хозяйства и  строительства
администрации городского округа 
«Город Калининград»
от «____» _________ 202__ г.  №____</t>
  </si>
  <si>
    <t>Код направления расходов</t>
  </si>
  <si>
    <t>100</t>
  </si>
  <si>
    <t>45</t>
  </si>
  <si>
    <t>Количество единиц техники и оборудования</t>
  </si>
  <si>
    <t>200</t>
  </si>
  <si>
    <t xml:space="preserve">* </t>
  </si>
  <si>
    <t>уточнение адресного списка объектов по итогам прохождения контрольной точки - в октябре предыдущего года по итогам подготовки КГРиЦ проектных решений, согласованных ресурсоснабжающими организациями</t>
  </si>
  <si>
    <t>Октябрь *</t>
  </si>
  <si>
    <t>Территория общего пользования, прилегающая к озеру Верхнему, в районе дома № 75 по ул. Курортной</t>
  </si>
  <si>
    <t>Общественные территории для благоустройства
в 2026-2027 гг. определятся по итогам голосования, запланированного к проведению в 2025-2026 гг.</t>
  </si>
  <si>
    <t>приемка работ</t>
  </si>
  <si>
    <t>октябрь 2024</t>
  </si>
  <si>
    <t>сентябрь 2024</t>
  </si>
  <si>
    <t>подведение итогов голосования в 2026 году (для объектов благоустройства 2027 года)</t>
  </si>
  <si>
    <t>завершение работ, ввод объекта в эксплуатацию</t>
  </si>
  <si>
    <t>Выполнение работ по благоустройству входной группы общественного кладбища по пр-кту Мира</t>
  </si>
  <si>
    <t>Разработка проектно-сметной документации по обустройству места массового отдыха (оз. Шенфлиз)</t>
  </si>
  <si>
    <t>Технологическое присоединение для электроснабжения общественного туалета, расположенного на наб. Адм. Трибуца</t>
  </si>
  <si>
    <t>оплата за технологическое присоединение</t>
  </si>
  <si>
    <t>заключение контракта на псд</t>
  </si>
  <si>
    <t xml:space="preserve">Разработка проектной документации по обустройству наружного освещения от жилого комплекса «Белый сад» и многоквартирного дома № 70 по ул. Летняя до МАОУ СОШ № 46 по ул. Летняя, 48 </t>
  </si>
  <si>
    <t>Разработка проектной документации по модернизации наружного освещения по ул. Большая окружная 3-я (от ул. Горького до ул. Клары Цеткин)</t>
  </si>
  <si>
    <t xml:space="preserve">Разработка рабочей документации по обустройству наружного освещения на территории общего пользования пешеходной дорожки вдоль канала
от ул. Каштановая аллея, 173 до ул. Каштановая аллея, 177 </t>
  </si>
  <si>
    <t>Комплект документации в отношении выявленных бесхозных объектов</t>
  </si>
  <si>
    <t xml:space="preserve">Капитальный ремонт исполнительных и питательных пунктов сети наружного освещения городского округа "Город Калининград" </t>
  </si>
  <si>
    <t>Количество питательных пунктов</t>
  </si>
  <si>
    <t>утверждение перечня объектов на 2026-2027 гг.</t>
  </si>
  <si>
    <t>комплекса проектных мероприятий "Коммунальная инфраструктура и организация стоков ливневых вод"</t>
  </si>
  <si>
    <t>453**</t>
  </si>
  <si>
    <t>заключение контракта на разработку ПСД (раздел ПЗУ)</t>
  </si>
  <si>
    <t>завершение работ по разработке ПСД</t>
  </si>
  <si>
    <t>Технологическое присоединение к электрическим сетям объекта: "Наружное освещение, насосное оборудование" 
(ул. Правая Набережная, 25а)</t>
  </si>
  <si>
    <t>Капитальный ремонт сети наружного освещения городского округа "Город Калининград" в 2026-2027 гг.</t>
  </si>
  <si>
    <t>Обустройство места массового отдыха (пруд Голубые озера), в том числе разработка проектно-сметной документации</t>
  </si>
  <si>
    <t>заключение контракта на разработку псд</t>
  </si>
  <si>
    <t>Количество квартир</t>
  </si>
  <si>
    <t>Контейнерная площадка ул. Лесопильная, 68</t>
  </si>
  <si>
    <t>Контейнерная площадка ул. Герцена, 1 Е. 1 Ж, 1 З</t>
  </si>
  <si>
    <t>Контейнерная площадка ул. подп. Емельянова, 80</t>
  </si>
  <si>
    <t>формирование адресного перечня объектов на 2026 год</t>
  </si>
  <si>
    <t>формирование адресного перечня объектов на 2027 год</t>
  </si>
  <si>
    <t>Контейнерная площадка ул. Литовский вал, 89 А</t>
  </si>
  <si>
    <t>Контейнерная площадка пер. Иртышский, 4</t>
  </si>
  <si>
    <t>Контейнерная площадка ул. Космическая, 36</t>
  </si>
  <si>
    <t>Контейнерная площадка  ул. Сызранская (пер. Арзамасский, 8 А)</t>
  </si>
  <si>
    <t>Контейнерная площадка ул. Судостроительная, 45 (подьездной путь)</t>
  </si>
  <si>
    <t>Контейнерные площадки (адреса на уточнении)</t>
  </si>
  <si>
    <t>И4</t>
  </si>
  <si>
    <t>МКУ "КСЗ"
МБУ "Городские леса"</t>
  </si>
  <si>
    <t>Количество присоединенных объектов</t>
  </si>
  <si>
    <t xml:space="preserve">Получение гос. экспертизы </t>
  </si>
  <si>
    <t>Завершение работ по разработке ПСД</t>
  </si>
  <si>
    <t xml:space="preserve">Количество объектов </t>
  </si>
  <si>
    <t>Строительство газовой котельной "Прибрежная" по ул. Заводская 
в г. Калининграде с переключением на нее потребителей</t>
  </si>
  <si>
    <t>Строительство тепловой сети с целью подключения ЦТП "Парусная" 
по ул. Казанской в г. Калининграде</t>
  </si>
  <si>
    <t>Количество комплектов проектной документации</t>
  </si>
  <si>
    <t>Количество комплектов документации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</si>
  <si>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</si>
  <si>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</si>
  <si>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</si>
  <si>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Предоставление жилых помещений  в целях расселения граждан из аварийного жилищного фонда</t>
  </si>
  <si>
    <t>Количество утилизированного брошенного транспорта</t>
  </si>
  <si>
    <t>Количество перемещенного брошенного транспорта</t>
  </si>
  <si>
    <t>Количество пляжей</t>
  </si>
  <si>
    <t>Количество учреждений</t>
  </si>
  <si>
    <t>Содержание территорий общественных кладбищ</t>
  </si>
  <si>
    <t>Демонтаж рекламных конструкций и иных материалов рекламного характера</t>
  </si>
  <si>
    <t>Осуществление мероприятий по рекультивации земельных участков</t>
  </si>
  <si>
    <t>Ведение цифрового дежурного плана и цифровой картографической основы</t>
  </si>
  <si>
    <t>проведение мероприятий по отбору дворовых территорий для формирования адресного перечня на 2026 год</t>
  </si>
  <si>
    <t>Благоустройство дворовых территорий в 2026 году</t>
  </si>
  <si>
    <t>Благоустройство дворовых территорий в 2027 году</t>
  </si>
  <si>
    <t>проведение мероприятий по отбору дворовых территорий для формирования адресного перечня на 2027 год</t>
  </si>
  <si>
    <t xml:space="preserve">ноябрь </t>
  </si>
  <si>
    <t>регионального проекта "Формирование комфортной городской среды"</t>
  </si>
  <si>
    <t>комплекса процессных мероприятий "Зеленые насаждения"</t>
  </si>
  <si>
    <t>Благоустройство парка "парк Каштановый" (2 этап)</t>
  </si>
  <si>
    <t xml:space="preserve">Благоустройство сквера "Семейный" (ул. Яналова - ул. Каштановая аллея) </t>
  </si>
  <si>
    <t xml:space="preserve">Работы по устройству тротуара на территории сквера по ул.Строительной в г.Калининграде </t>
  </si>
  <si>
    <t>Выполнение работ по устройству тротуаров на территории набережной Генерала Карбышева в г. Калининграде</t>
  </si>
  <si>
    <t>Дополнительные работы по объекту «Благоустройство территории земельных участков в границах улиц Пролетарская – Ракитная – ручей Парковый – Горького в городе Калининграде» (1 этап)</t>
  </si>
  <si>
    <t>Работы по благоустройству территории общего пользования в районе д. 19 по ул. Береговой в г. Калининграде (дополнительные работы)</t>
  </si>
  <si>
    <t>Благоустройство территории (детская игровая площадка, дорожки, освещение) по наб. Ген. Карбышева</t>
  </si>
  <si>
    <t>Благоустройство территрории набережной Петра Великого (1 этап)</t>
  </si>
  <si>
    <t>заключение контракта на товар</t>
  </si>
  <si>
    <t>приемка товара</t>
  </si>
  <si>
    <t>оплата товара</t>
  </si>
  <si>
    <t>Выполнение работ по благоустройству территории общего пользования, прилегающей к озеру Летнее в г. Калининграде (Устройство настила из террасной доски у водоёма)</t>
  </si>
  <si>
    <t>февраль 2024</t>
  </si>
  <si>
    <t>Обустройство мангальной площадки на территории общего пользования, расположенной в районе озера Карповского в мкр. Прегольском</t>
  </si>
  <si>
    <t>Обустройство мангальной площадки на территории общего пользования, расположенной между озером Форелевым и Ушаковским заливом в г. Калининграде</t>
  </si>
  <si>
    <t>Капитальный ремонт сети наружного освещения по ул. Краснооктябрьская в городе Калининграде</t>
  </si>
  <si>
    <t>Капитальный ремонт сети наружного освещения по ул. Черняховского в городе Калининграде</t>
  </si>
  <si>
    <t>Технологическое присоединение необходимо для электроснабжения объекта: Наружное освещение, архитектурная подсветка (ПП-103), расположенного по адресу: Калининград г, ул. Театральная, сквер Мать-Россия</t>
  </si>
  <si>
    <t>Технологическое присоединение к электрическим сетям объекта "ПП-103, нарежное освещение, архитектурная подсветка", расположенного по  адресу: г.Калининград, ул.Театральная, сквер Мать-Россия, ПП-103</t>
  </si>
  <si>
    <t xml:space="preserve">Топографическая съемка </t>
  </si>
  <si>
    <t>Топографическая съемка, восстановление (переоформление) документов</t>
  </si>
  <si>
    <t>Услуги авторского надзора за выполнением работ по объекту:"Работы по сохранению объекта культурного наследия федерального занчения "Памятник Фридриху Шиллеру" (Устройство архитектурного освещения памятника Фридриху Шиллеру в г. Калининграде)</t>
  </si>
  <si>
    <t>Модернизация сети наружного освещенияпо ул Воскресенскаяд.2-4 г. Калининграде</t>
  </si>
  <si>
    <t>ПСД сети архитектурной подсветки в районе памятника Пеонерам рыбо-промыслового флота ул. Гюго</t>
  </si>
  <si>
    <t>Разработка проектной и рабочей документации по устройству архитектурно-художественной подсветки въездных знаков, расположенных на Советском пр-кте,  по Калининградскому шоссе (в районе ул. А. Суворова), ул. Дзержинского, Московскому пр-кту (автомобильная дорога Калининград- Черняховск - Нестеров)</t>
  </si>
  <si>
    <t>Топографическая съемка, технические условия</t>
  </si>
  <si>
    <t>Контейнерная площадка ул.пер. Майский, 1</t>
  </si>
  <si>
    <t>Контейнерная площадка ул. Пионерская, 60</t>
  </si>
  <si>
    <t>Контейнерная площадка ул. Ракитная, 9-15</t>
  </si>
  <si>
    <t>Контейнерная площадка ул. П.Морозова,101-103</t>
  </si>
  <si>
    <t>заключение контракта на ПСД</t>
  </si>
  <si>
    <t>оплата работ ПСД</t>
  </si>
  <si>
    <t>ед..</t>
  </si>
  <si>
    <t>Проведение работ по благоустройству территории парка им. Юрия Гагарина, расположенного  по адресу г. Калининград, ул. Киевская, 134</t>
  </si>
  <si>
    <t>заключение контракта на выполнение работ (электрические сети, освещение, видеонаблюдение, оповещение)</t>
  </si>
  <si>
    <t xml:space="preserve">заключение контракта на выполнение работ </t>
  </si>
  <si>
    <t>декабрь (3 этап)</t>
  </si>
  <si>
    <t>Устройство детской и спортивной площадки, расположенной на территории объекта культурного наследия местного (муниципального значения) "Парк им. Макса Ашманна" 1910 год по адресу: г. Калининград, ул. М. Лесная-ул.Герцена-ул. Плдполковника Ефремова. Технический, авторский надзор</t>
  </si>
  <si>
    <t>заключение контракта на разработку проектно-сметной документации</t>
  </si>
  <si>
    <t xml:space="preserve">завершение работ по разработке проектно-сметной документации </t>
  </si>
  <si>
    <t>Приобретение жилых помещений для расселения аварийного дома по ул. Судостроительной, д. 17А*</t>
  </si>
  <si>
    <t>Приобретение жилых помещений для расселения аварийного дома по ул. Коммунистической, д. 22*</t>
  </si>
  <si>
    <t>Приобретение жилых помещений для расселения аварийного дома по ул. Коммунистической, д. 20*</t>
  </si>
  <si>
    <t>Приобретение жилых помещений для расселения аварийного дома по ул. Новинской, д. 24*</t>
  </si>
  <si>
    <t>Приобретение жилых помещений для расселения аварийного дома по ул. Нансена, д. 61*</t>
  </si>
  <si>
    <t>Приобретение жилых помещений для расселения аварийного дома по ул. Летней, д. 26*</t>
  </si>
  <si>
    <t>Приобретение жилых помещений для расселения аварийного дома по ул. Минусинской, д. 4*</t>
  </si>
  <si>
    <t>Приобретение жилых помещений для расселения аварийного дома по ул. К. Заслонова, д. 5А*</t>
  </si>
  <si>
    <t>Приобретение жилых помещений для расселения аварийного дома по ул. Возрождения, д. 19*</t>
  </si>
  <si>
    <t>Приобретение жилых помещений для расселения аварийного дома по ул. Батальной, д. 31-37*</t>
  </si>
  <si>
    <t>Приобретение жилых помещений для расселения аварийного дома по ул. Семипалатинской, д. 76*</t>
  </si>
  <si>
    <t>Выплата возмещения за расселяемые помещения дома по ул. Сестрорецкой, д. 13</t>
  </si>
  <si>
    <t>Выплата возмещения за расселяемые помещения дома по пер. Литовскому, д. 18</t>
  </si>
  <si>
    <t>Выплата возмещения за расселяемые помещения дома по ул. Муромской, д.7</t>
  </si>
  <si>
    <t>Выплата возмещения за расселяемые помещения дома по туп. Транспортному, 10а</t>
  </si>
  <si>
    <t>Выплата возмещения за расселяемые помещения дома по ул. Красной, д. 272-274</t>
  </si>
  <si>
    <t>Выплата возмещения за расселяемые помещения дома по ул. Рижской, д. 14</t>
  </si>
  <si>
    <t>Комплекса проектных мероприятий "Переселение граждан из аварийного жилищного фонда и муниципальных жилых помещений, признанных непригодными для проживания" муниципальной программы "Комфортный город"  
на период 2025 год и плановый период 2026-2027 годов</t>
  </si>
  <si>
    <t>Структурный элемент муниципальной программы / направление расходов/ мероприятие</t>
  </si>
  <si>
    <t>Значение мероприятия (результата) структурного элемента муниципальной программы / срок достижения контрольных точек мероприятий</t>
  </si>
  <si>
    <t>Благоустройство дворовой территории многоквартирных домов по ул. Подп. Емельянова, 84а, 88а, 86а</t>
  </si>
  <si>
    <t>Благоустройство дворовой территории многоквартирных домов по ул. Комсомольская, 33, 35</t>
  </si>
  <si>
    <t>Благоустройство дворовой территории многоквартирных домов по  наб. Адмирала Трибуца, 53, 55-65, 67</t>
  </si>
  <si>
    <t>Благоустройство дворовой территории многоквартирных домов по  переулку Карташева, 16, 18</t>
  </si>
  <si>
    <t>Благоустройство дворовой территории многоквартирного дома по ул. Огарева, 36</t>
  </si>
  <si>
    <t>Благоустройство дворовой территории многоквартирного дома по  ул. Нарвская, 62</t>
  </si>
  <si>
    <t>Благоустройство дворовой территории многоквартирного дома по  ул. Пионерская, 24-26</t>
  </si>
  <si>
    <t>Благоустройство дворовой территории многоквартирного дома ул. Маяковского, 13-19</t>
  </si>
  <si>
    <t>Благоустройство дворовой территории многоквартирного дома по ул. Кирова, 25-27</t>
  </si>
  <si>
    <t>Благоустройство дворовой территории многоквартирного дома по ул. Грибоедова, 13-19</t>
  </si>
  <si>
    <t>Благоустройство дворовой территории многоквартирного дома по ул. 9 Апреля, 24-30</t>
  </si>
  <si>
    <t>Благоустройство дворовой территории многоквартирного дома по ул. Багратиона, 81-85</t>
  </si>
  <si>
    <t>Благоустройство дворовой территории многоквартирного дома по ул. Белинского, 53</t>
  </si>
  <si>
    <t>Благоустройство дворовой территории многоквартирного дома по ул. Чайковского, 26-30</t>
  </si>
  <si>
    <t>Благоустройство дворовой территории многоквартирного дома по ул. Чайковского, 4-10</t>
  </si>
  <si>
    <t>Благоустройство дворовой территории многоквартирного дома по ул. Каштановая аллея, 103-105</t>
  </si>
  <si>
    <t>Возмещение расходов собственника земельных участков</t>
  </si>
  <si>
    <t xml:space="preserve">Количество дворовых территорий </t>
  </si>
  <si>
    <t>Подготовка справки-расчета муниципальной доли участия</t>
  </si>
  <si>
    <t>Оплата возмещения</t>
  </si>
  <si>
    <t>ул. Кутузова, д. 41</t>
  </si>
  <si>
    <t>85134</t>
  </si>
  <si>
    <t>Оказание дополнительной помощи в проведении капитального ремонта общего имущества в МКД</t>
  </si>
  <si>
    <t>Количество домов</t>
  </si>
  <si>
    <t>заключение соглашения о предоставлении субсидии</t>
  </si>
  <si>
    <t>предоставление субсидии</t>
  </si>
  <si>
    <t>85133</t>
  </si>
  <si>
    <t>Капитальный ремонт общего имущества в МКД (по решению судов)</t>
  </si>
  <si>
    <t>ул. Чаадаева, д. 19-33 (п. 31)</t>
  </si>
  <si>
    <t xml:space="preserve"> </t>
  </si>
  <si>
    <t>ул. Р. Люксембург, д. 1-1а</t>
  </si>
  <si>
    <t>ул. Артиллерийская, д. 57</t>
  </si>
  <si>
    <t>Апрель</t>
  </si>
  <si>
    <t>Июнь</t>
  </si>
  <si>
    <t>КРДТИ</t>
  </si>
  <si>
    <t>Количество транспортных средств с размещенным логотипом</t>
  </si>
  <si>
    <t>МКУ "ЦИКТ"</t>
  </si>
  <si>
    <t>Содержание, техническое обслуживание и ремонт линейно-кабельных сооружений связи</t>
  </si>
  <si>
    <t>Протяженность сети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</si>
  <si>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</si>
  <si>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84111</t>
  </si>
  <si>
    <t>85622</t>
  </si>
  <si>
    <t>МБУ "АЛЬТА"</t>
  </si>
  <si>
    <t>МКУ "КСЗ"
МБУ "Чистота"             КРДТИ</t>
  </si>
  <si>
    <t>регионального проекта "Модернизация коммунальной инфраструктуры"</t>
  </si>
  <si>
    <t>И3</t>
  </si>
  <si>
    <t>45260</t>
  </si>
  <si>
    <t>Техническое перевооружение с переводом на газ котельной по ул. А. Невского, 188 в г. Кавлининграде</t>
  </si>
  <si>
    <t>Приложение №9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</si>
  <si>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12
к приказу комитета городского хозяйства и  строительства
администрации городского округа 
«Город Калининград»
от «____» _________ 202__ г.  №____</t>
  </si>
  <si>
    <t>Приложение № 13
к приказу комитета городского хозяйства и  строительства
администрации городского округа 
«Город Калининград»
от «____» _________ 202__ г.  №____</t>
  </si>
  <si>
    <t>Модернизация сети наружного освещения в районе д.17                               по ул. Генерала Толстикова</t>
  </si>
  <si>
    <t>Модернизация сети наружного освещения в районе детской площадки по ул. Дарвина,12</t>
  </si>
  <si>
    <t xml:space="preserve">Устройство и модернизация сети наружного освещения                                  ул. Мариупольская, д. 7-9 </t>
  </si>
  <si>
    <t>Устройство и модернизация сети наружного освещения в сквере Первым переселенцам</t>
  </si>
  <si>
    <t xml:space="preserve">Устройство и модернизация сети наружного освещения                                            Московский пр-кт, 171А к дому ул. Физкультурная, 25 </t>
  </si>
  <si>
    <t>Устройство и модернизация сети наружного освещения между домами ул. 9 Апреля,90 и ул. Литовский вал,32А</t>
  </si>
  <si>
    <t>Модернизация сети наружного освещенияпо по ул. Грибоедова от ул. Ленинградской, 36  до пер. Грибоедова</t>
  </si>
  <si>
    <t>комплекса процессных мероприятий регионального проекта "Модернизация коммунальной инфраструктуры"</t>
  </si>
  <si>
    <t>Капитальный ремонт переданного в пользованин муниципального имущества</t>
  </si>
  <si>
    <t>Заключение контракта на пересчет сметной стоимости</t>
  </si>
  <si>
    <t>Март</t>
  </si>
  <si>
    <t>Завершение работ СМР</t>
  </si>
  <si>
    <t>45283</t>
  </si>
  <si>
    <t>Реконструкция участка тепловой сети по ул. Некрасова от границы земельного участка с КН 39:15:131808:580 (ул. Лескова, 12) до ТК 9-9 в г. Калининграде</t>
  </si>
  <si>
    <t xml:space="preserve">ООО "Калининградские бани" </t>
  </si>
  <si>
    <t>Техническое перевооружение с переводом на природный газ существующей котельной в здании МП "Муниципальные бани" по ул. Дзержинского, 71 в г. Калининграде</t>
  </si>
  <si>
    <t>2199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</si>
  <si>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46а-46г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</si>
  <si>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48а-48г</t>
  </si>
  <si>
    <t>капитальный ремонт внутридомовых систем теплоснабжени с  устройством индивидуального теплового пункта по адресу ул. Летняя, д. 47-53</t>
  </si>
  <si>
    <t>капитальный ремонт внутридомовых систем теплоснабжени с  устройством индивидуального теплового пункта по адресу ул. Печатная, д. 23-29</t>
  </si>
  <si>
    <t>капитальный ремонт внутридомовых систем теплоснабжени с  устройством индивидуального теплового пункта по адресу ул. Печатная, д. 45</t>
  </si>
  <si>
    <t>капитальный ремонт внутридомовых систем теплоснабжени с  устройством индивидуального теплового пункта по адресу ул. Печатная, д. 31-41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</si>
  <si>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56а-56г</t>
  </si>
  <si>
    <t>капитальный ремонт внутридомовых систем теплоснабжени с  устройством индивидуального теплового пункта по адресу ул. Коммунистическая, д. 58а-58г</t>
  </si>
  <si>
    <t>капитальный ремонт внутридомовых систем теплоснабжени с  устройством индивидуального теплового пункта по адресу ул. Летняя, д. 50-56</t>
  </si>
  <si>
    <t>капитальный ремонт внутридомовых систем теплоснабжени с  устройством индивидуального теплового пункта по адресу ул. Летняя, д. 41-45</t>
  </si>
  <si>
    <t>Топографическая съемка объектов благоустройства</t>
  </si>
  <si>
    <t xml:space="preserve">Контейнерная площадка по ул. Тенистая аллея </t>
  </si>
  <si>
    <t>Количество шкафов</t>
  </si>
  <si>
    <t xml:space="preserve">Поставка контейнеров для твердых бытовых отходов </t>
  </si>
  <si>
    <t xml:space="preserve">Поставка укомплектованных шкафов </t>
  </si>
  <si>
    <t>заключение контракта на разработку ПСД</t>
  </si>
  <si>
    <t>оплата работ по ПСД</t>
  </si>
  <si>
    <t>заключение контракта на археологические спасательные раскопки</t>
  </si>
  <si>
    <t>завершение археологических спасательных раскопок</t>
  </si>
  <si>
    <t>оплата археологических спасательных раскопок</t>
  </si>
  <si>
    <t xml:space="preserve">Благоустройство сквера в границах улиц Радищева – Поперечная (земельный участок с кадастровым номером 39:15:111515:33) </t>
  </si>
  <si>
    <t>Территория общего пользования, прилегающая к озеру Пеньковому 
(ул. Коммунистическая)</t>
  </si>
  <si>
    <t>оплата работ по контракту на услуги по авторскому надзору</t>
  </si>
  <si>
    <t>Дополнительные работы по ранее благоустроенным объектам</t>
  </si>
  <si>
    <t>завершение работ по разработке дизайн-проекта</t>
  </si>
  <si>
    <t>оплата работ по разработке дизайн-проекта</t>
  </si>
  <si>
    <t>Благоустройство территории, прилегающей к Музейному кварталу в г. Калининграде (1, 3, 4 этап)</t>
  </si>
  <si>
    <t>Благоустройство территории, прилегающей к Музейному кварталу в г. Калининграде" (5-6 этапы)</t>
  </si>
  <si>
    <t>Переустройство детской площадки в границах ул. Вагнера-Житомирская в г. Калининграде</t>
  </si>
  <si>
    <t>Замена светильников</t>
  </si>
  <si>
    <t>Количество светильников</t>
  </si>
  <si>
    <t>Замена опор</t>
  </si>
  <si>
    <t>Количество опор</t>
  </si>
  <si>
    <t>Модернизация сети наружного освещения по ул. Фрунзе в г. Калининграде</t>
  </si>
  <si>
    <t>Модернизация сети наружного освещения и подземных коммуникаций по ул. Алданской в мкр. им. А. Космодемьянского г. Калининград</t>
  </si>
  <si>
    <t>Устройству сети электроснабжения объектов по Гвардейскому проспекту в г. Калининграде</t>
  </si>
  <si>
    <t>Количество туалетов</t>
  </si>
  <si>
    <t>Количество экранов</t>
  </si>
  <si>
    <t>Приобретение оборудования для видеомаппинга на пл. Победы 
(в том числе монтаж и настройка)</t>
  </si>
  <si>
    <t>Количество комплектов оборудования</t>
  </si>
  <si>
    <t xml:space="preserve">Услуги по надзору за соблюдением норм действующего законодательства при выполнении строительных работ в охранной зоне ЛЭП и другого оборудования, принадлежащего АО «Россети Янтарь» при выполнении работ по благоустройству сквера по ул. Алданская (в районе ручья Лесного) в мкр. им. А. Космодемьянского, г. Калининград </t>
  </si>
  <si>
    <t>Установка модульных туалетов на оз. Летнем и оз. Верхнем</t>
  </si>
  <si>
    <t>Приобретение и установка Led экранов на въездах в город</t>
  </si>
  <si>
    <t>Дополнительные работы по благоустройству территории, прилегающей к Дому искусств в г. Калининграде</t>
  </si>
  <si>
    <t>заключение дополнительного соглашения на доп. работы</t>
  </si>
  <si>
    <t xml:space="preserve">Обустройство смотровой площадки (фотозоны) с обустройством подходов (ор-р ул. Багратиона д. 24) </t>
  </si>
  <si>
    <t>завершение работ по разработке проекта санитарно-защитной зоны</t>
  </si>
  <si>
    <t>оплата работ по разработке проекта санитарно-защитной зоны</t>
  </si>
  <si>
    <t xml:space="preserve">оплата работ по технологическому присоединению к электрическим сетям </t>
  </si>
  <si>
    <t>заключение контракта на выполнение работ по установке ограждения</t>
  </si>
  <si>
    <t>заключение контракта на выполнение работ по благоустройству дорожного покрытия</t>
  </si>
  <si>
    <t>приемка работ по установке ограждения</t>
  </si>
  <si>
    <t>оплата работ по установке ограждения</t>
  </si>
  <si>
    <t>приемка работ по благоустройству дорожного покрытия</t>
  </si>
  <si>
    <t>оплата работ по благоустройству дорожного покрытия</t>
  </si>
  <si>
    <t>Тхнологического присоединения к электрическим сетям объекта: "Исполнительный пункт 18 (ИП-18), расположенного по адресу: г. Калининград, ш. Балтийское, 15</t>
  </si>
  <si>
    <t xml:space="preserve">приемка работ по тех. присоединению к электрическим сетям </t>
  </si>
  <si>
    <t>завершение работ по инженерным изысканиям и разработке ПСД</t>
  </si>
  <si>
    <t>оплата работ по инженерным изысканиям и разработке ПСД</t>
  </si>
  <si>
    <t>Количество комплектов топографической документации</t>
  </si>
  <si>
    <t>Количество дополнительно благоустроенных объектов</t>
  </si>
  <si>
    <t>Благоустройство территории части Верхнего озера в районе д. № 12, 14, 20 по ул. Лескова; д. № 16В по ул. Л. Толстого; 
д. № 3, 5, 7, 7А, 9 по ул. Достоевского в г. Калининграде</t>
  </si>
  <si>
    <t>Подготовка предложений о внесении изменений в Генеральный план городского округа «Город Калининград»</t>
  </si>
  <si>
    <t>Подготовка (внесение изменений) документации по планинровке территории в городском округе «Город Калининград»</t>
  </si>
  <si>
    <t>Разработка ПСД</t>
  </si>
  <si>
    <t>оплата работ по разработке ПСД</t>
  </si>
  <si>
    <t>Дополнительные работы по объекту «Благоустройство территории земельных участков в границах улиц Пролетарская – Ракитная – ручей Парковый – Горького в городе Калининграде» (2 этап)</t>
  </si>
  <si>
    <t>Выполнение работ по благоустройству территории, прилегающей к озеру Летнее в г. Калининграде</t>
  </si>
  <si>
    <t>Выполнение работ по мощению участков под монтаж скамеек по ул. Планерной в г. Калининграде</t>
  </si>
  <si>
    <t>Выполнение работ по замощению участков территории, примыкающей к стадиону "Балтика" в г. Калининграде</t>
  </si>
  <si>
    <t xml:space="preserve">Выполнение работ  по разработке проектной документации инженерных сетей по объекту "Замощение существующих пешеходных связей в районе пер.  Майский, 1-ул. А. Невского, 46, в г. Калининграде </t>
  </si>
  <si>
    <t>Утройство мощения под биотуалеты</t>
  </si>
  <si>
    <t>266,10</t>
  </si>
  <si>
    <t>766,60</t>
  </si>
  <si>
    <t>27,00</t>
  </si>
  <si>
    <t>430,00</t>
  </si>
  <si>
    <t>Технологическое присоединение необходимое для электросбережения объекта: Системы видеонаблюдения безопасный город, расположенного по адресу: г.Калинниград, ул.Земельная, в районе дома 4-4а</t>
  </si>
  <si>
    <t>Модернизация архитектурно-художественной подсветки в районе здания, расположенного по адресу: г.Калининград, ул.Багратиона 4, ул.Октябрьская 71. (линза к дн. Победы)</t>
  </si>
  <si>
    <t>Выполнение работ по разработке  рабочей документации по объекту: "Устройство сети электроснабжения объекта в районе д.37 по набережной Адмирала Трибуца на земельном участке с кадастровым номером 39:15:000000:2907" в соответствии с Техническим заданием, сметой, определяющими объем и содержание работ.</t>
  </si>
  <si>
    <t>Разработка проектной документации объекта:"Устройство и модернизация сети наружного освещения на проезде Прегольском и Правой набережной (микрорайон Прегольский), на участке от  поспекта Победы, 196, до микрорайона Прегольский, 5А в г. Калининграде</t>
  </si>
  <si>
    <t>Проектирование, модернизация, технологические присоединения, топографическая съемка</t>
  </si>
  <si>
    <t>Выполнение работ по обустройству 5 (пяти) контейнерных площадок для накопления твердых коммунальных отходов в г. Калининграде ул. Репина, 46, ул. Киевская, 112, ул. Дзержинского, 78 (ремонт), ул. Школьная, 3-5 (ремонт), ул. Грекова - ул. Кронштадтская (ремонт))</t>
  </si>
  <si>
    <t>Поставка бункера (контейнера) накопления твердых коммунальный отходов в г. Калининграде в 2025 г.</t>
  </si>
  <si>
    <t xml:space="preserve">Контейнерная площадка ул. Косм.Пацаева, 21 </t>
  </si>
  <si>
    <t>Выполнение работ по обустройству трех контейнерных площадок для накопления твердых коммунальных отходов в г.Калининграде (ул.Батальная, 71, ул. Богатырская, 26-28, ул.Комсомольская, 37)</t>
  </si>
  <si>
    <t>Выполнение работ по обустройству трех контейнерных площадок для накопления твердых коммунальных отходов в г. Калининграде (ул. Эльблонгская, 9-11, ул. Ген.-лейт.Озерова, 2,  ул. Марш. Новикова, 4)</t>
  </si>
  <si>
    <t>Количество природоохранных и противопожарных информационных стендов</t>
  </si>
  <si>
    <t>Количество шкафов для одежды</t>
  </si>
  <si>
    <t>Благоустройство мест массового отдыха</t>
  </si>
  <si>
    <t>10</t>
  </si>
  <si>
    <t>* количесво объектов без объектов регионального проекта "Модернизация коммунальной инфраструктуры"</t>
  </si>
  <si>
    <t>26*</t>
  </si>
  <si>
    <t xml:space="preserve">Благоустройство территории Зимнего озера </t>
  </si>
  <si>
    <t>МКУ "КСЗ",</t>
  </si>
  <si>
    <t>Площадь водной глади убираемых объектов</t>
  </si>
  <si>
    <t>Количество проб воды</t>
  </si>
  <si>
    <t>Благоустройство дворовой территории многоквартирного дома по ул. Лейт. Яналова, д. 5</t>
  </si>
  <si>
    <t>13</t>
  </si>
  <si>
    <t>Приложение № 3
к приказу комитета городского хозяйства и  строительства
администрации городского округа 
«Город Калининград»
от «____» _________ 202__ г.  №____</t>
  </si>
  <si>
    <t>Выполнение работ благоустройству дорожного покрытия и  установке ограждений на территории общественного кладбища по Балт. шоссе</t>
  </si>
  <si>
    <t>5</t>
  </si>
  <si>
    <t>КГХиС, МКУ "КСЗ"</t>
  </si>
  <si>
    <t>Количество контейнеров</t>
  </si>
  <si>
    <t>Выполнение работ по обустройству 8 (восьми) контейнерных площадок для накопления твердых коммунальных отходов в г. Калининграде (ул. Аллея смелых, 24 Б, ул. З. Космодемьянской, 2-8, ул. Багратиона, 93, ул. Ермака, 8, микрорайон Чкаловск ул. Мира,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</si>
</sst>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0\ _₽"/>
  </numFmts>
  <fonts count="33" x14ac:knownFonts="1"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b/>
      <i/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b/>
      <sz val="8"/>
      <name val="Arial Cyr"/>
    </font>
    <font>
      <sz val="8"/>
      <name val="Calibri"/>
      <family val="2"/>
      <charset val="204"/>
    </font>
    <font>
      <sz val="14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8">
    <xf numFmtId="0" fontId="0" fillId="0" borderId="0"/>
    <xf numFmtId="0" fontId="13" fillId="0" borderId="0"/>
    <xf numFmtId="43" fontId="13" fillId="0" borderId="0" applyFont="0" applyFill="0" applyBorder="0" applyAlignment="0" applyProtection="0"/>
    <xf numFmtId="0" fontId="14" fillId="0" borderId="0"/>
    <xf numFmtId="0" fontId="5" fillId="0" borderId="0"/>
    <xf numFmtId="0" fontId="17" fillId="0" borderId="0"/>
    <xf numFmtId="0" fontId="19" fillId="0" borderId="0"/>
    <xf numFmtId="0" fontId="4" fillId="0" borderId="0"/>
    <xf numFmtId="0" fontId="13" fillId="0" borderId="0"/>
    <xf numFmtId="43" fontId="13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3" fillId="0" borderId="0"/>
    <xf numFmtId="0" fontId="13" fillId="0" borderId="0"/>
    <xf numFmtId="0" fontId="2" fillId="0" borderId="0"/>
    <xf numFmtId="0" fontId="1" fillId="0" borderId="0"/>
    <xf numFmtId="0" fontId="2" fillId="0" borderId="0"/>
  </cellStyleXfs>
  <cellXfs count="561">
    <xf numFmtId="0" fontId="0" fillId="0" borderId="0" xfId="0"/>
    <xf numFmtId="0" fontId="9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4" fontId="7" fillId="0" borderId="1" xfId="0" applyNumberFormat="1" applyFont="1" applyBorder="1" applyAlignment="1">
      <alignment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4" fontId="11" fillId="0" borderId="15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wrapText="1"/>
    </xf>
    <xf numFmtId="4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4" fontId="9" fillId="0" borderId="0" xfId="1" applyNumberFormat="1" applyFont="1" applyAlignment="1">
      <alignment wrapText="1"/>
    </xf>
    <xf numFmtId="4" fontId="10" fillId="0" borderId="0" xfId="1" applyNumberFormat="1" applyFont="1" applyAlignment="1">
      <alignment wrapText="1"/>
    </xf>
    <xf numFmtId="4" fontId="7" fillId="0" borderId="5" xfId="1" applyNumberFormat="1" applyFont="1" applyBorder="1" applyAlignment="1">
      <alignment horizontal="center" wrapText="1"/>
    </xf>
    <xf numFmtId="4" fontId="7" fillId="0" borderId="1" xfId="1" applyNumberFormat="1" applyFont="1" applyBorder="1" applyAlignment="1">
      <alignment horizont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wrapText="1"/>
    </xf>
    <xf numFmtId="4" fontId="7" fillId="0" borderId="5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0" borderId="14" xfId="1" applyNumberFormat="1" applyFont="1" applyBorder="1" applyAlignment="1">
      <alignment horizontal="right" vertical="center" wrapText="1"/>
    </xf>
    <xf numFmtId="4" fontId="11" fillId="0" borderId="15" xfId="1" applyNumberFormat="1" applyFont="1" applyBorder="1" applyAlignment="1">
      <alignment horizontal="center" vertical="center" wrapText="1"/>
    </xf>
    <xf numFmtId="4" fontId="7" fillId="0" borderId="0" xfId="1" applyNumberFormat="1" applyFont="1" applyAlignment="1">
      <alignment vertical="center" wrapText="1"/>
    </xf>
    <xf numFmtId="4" fontId="11" fillId="0" borderId="17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9" fillId="0" borderId="0" xfId="3" applyFont="1" applyAlignment="1">
      <alignment wrapText="1"/>
    </xf>
    <xf numFmtId="4" fontId="7" fillId="0" borderId="0" xfId="3" applyNumberFormat="1" applyFont="1" applyAlignment="1">
      <alignment wrapText="1"/>
    </xf>
    <xf numFmtId="0" fontId="7" fillId="0" borderId="0" xfId="3" applyFont="1" applyAlignment="1">
      <alignment wrapText="1"/>
    </xf>
    <xf numFmtId="4" fontId="9" fillId="0" borderId="0" xfId="3" applyNumberFormat="1" applyFont="1" applyAlignment="1">
      <alignment wrapText="1"/>
    </xf>
    <xf numFmtId="4" fontId="10" fillId="0" borderId="0" xfId="3" applyNumberFormat="1" applyFont="1" applyAlignment="1">
      <alignment wrapText="1"/>
    </xf>
    <xf numFmtId="4" fontId="7" fillId="0" borderId="5" xfId="3" applyNumberFormat="1" applyFont="1" applyBorder="1" applyAlignment="1">
      <alignment horizontal="center" wrapText="1"/>
    </xf>
    <xf numFmtId="4" fontId="7" fillId="0" borderId="1" xfId="3" applyNumberFormat="1" applyFont="1" applyBorder="1" applyAlignment="1">
      <alignment horizontal="center" wrapText="1"/>
    </xf>
    <xf numFmtId="0" fontId="7" fillId="0" borderId="1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wrapText="1"/>
    </xf>
    <xf numFmtId="4" fontId="7" fillId="0" borderId="5" xfId="3" applyNumberFormat="1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7" fillId="0" borderId="14" xfId="3" applyNumberFormat="1" applyFont="1" applyBorder="1" applyAlignment="1">
      <alignment horizontal="right" vertical="center" wrapText="1"/>
    </xf>
    <xf numFmtId="4" fontId="11" fillId="0" borderId="15" xfId="3" applyNumberFormat="1" applyFont="1" applyBorder="1" applyAlignment="1">
      <alignment horizontal="center" vertical="center" wrapText="1"/>
    </xf>
    <xf numFmtId="4" fontId="12" fillId="0" borderId="16" xfId="3" applyNumberFormat="1" applyFont="1" applyBorder="1" applyAlignment="1">
      <alignment horizontal="center" vertical="center" wrapText="1"/>
    </xf>
    <xf numFmtId="4" fontId="7" fillId="0" borderId="0" xfId="3" applyNumberFormat="1" applyFont="1" applyAlignment="1">
      <alignment vertical="center" wrapText="1"/>
    </xf>
    <xf numFmtId="4" fontId="11" fillId="0" borderId="17" xfId="3" applyNumberFormat="1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center" vertical="center" wrapText="1"/>
    </xf>
    <xf numFmtId="4" fontId="7" fillId="2" borderId="8" xfId="3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3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right" vertical="center" wrapText="1"/>
    </xf>
    <xf numFmtId="4" fontId="7" fillId="0" borderId="21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4" fontId="7" fillId="0" borderId="0" xfId="0" applyNumberFormat="1" applyFont="1"/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7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wrapText="1"/>
    </xf>
    <xf numFmtId="4" fontId="12" fillId="2" borderId="16" xfId="1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4" fontId="7" fillId="4" borderId="8" xfId="1" applyNumberFormat="1" applyFont="1" applyFill="1" applyBorder="1" applyAlignment="1">
      <alignment horizontal="center" vertical="center" wrapText="1"/>
    </xf>
    <xf numFmtId="4" fontId="10" fillId="4" borderId="0" xfId="1" applyNumberFormat="1" applyFont="1" applyFill="1" applyAlignment="1">
      <alignment wrapText="1"/>
    </xf>
    <xf numFmtId="4" fontId="7" fillId="4" borderId="0" xfId="1" applyNumberFormat="1" applyFont="1" applyFill="1" applyAlignment="1">
      <alignment vertical="center" wrapText="1"/>
    </xf>
    <xf numFmtId="4" fontId="7" fillId="4" borderId="0" xfId="1" applyNumberFormat="1" applyFont="1" applyFill="1" applyAlignment="1">
      <alignment wrapText="1"/>
    </xf>
    <xf numFmtId="0" fontId="7" fillId="4" borderId="0" xfId="1" applyFont="1" applyFill="1" applyAlignment="1">
      <alignment wrapText="1"/>
    </xf>
    <xf numFmtId="49" fontId="7" fillId="2" borderId="8" xfId="0" applyNumberFormat="1" applyFont="1" applyFill="1" applyBorder="1" applyAlignment="1">
      <alignment horizontal="left" vertical="center" wrapText="1"/>
    </xf>
    <xf numFmtId="4" fontId="10" fillId="4" borderId="0" xfId="0" applyNumberFormat="1" applyFont="1" applyFill="1" applyAlignment="1">
      <alignment wrapText="1"/>
    </xf>
    <xf numFmtId="4" fontId="7" fillId="4" borderId="0" xfId="0" applyNumberFormat="1" applyFont="1" applyFill="1" applyAlignment="1">
      <alignment wrapText="1"/>
    </xf>
    <xf numFmtId="4" fontId="10" fillId="2" borderId="0" xfId="0" applyNumberFormat="1" applyFont="1" applyFill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4" borderId="8" xfId="0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2" borderId="8" xfId="0" applyFont="1" applyFill="1" applyBorder="1" applyAlignment="1">
      <alignment horizontal="left" vertical="center" wrapText="1"/>
    </xf>
    <xf numFmtId="4" fontId="7" fillId="2" borderId="0" xfId="0" applyNumberFormat="1" applyFont="1" applyFill="1" applyAlignment="1">
      <alignment vertical="center" wrapText="1"/>
    </xf>
    <xf numFmtId="4" fontId="11" fillId="2" borderId="0" xfId="0" applyNumberFormat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left" vertical="center" wrapText="1"/>
    </xf>
    <xf numFmtId="3" fontId="7" fillId="4" borderId="8" xfId="0" applyNumberFormat="1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center" vertical="center" wrapText="1"/>
    </xf>
    <xf numFmtId="49" fontId="7" fillId="0" borderId="8" xfId="3" applyNumberFormat="1" applyFont="1" applyBorder="1" applyAlignment="1">
      <alignment horizontal="left" vertical="center" wrapText="1"/>
    </xf>
    <xf numFmtId="49" fontId="7" fillId="2" borderId="8" xfId="3" applyNumberFormat="1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left" vertical="center" wrapText="1"/>
    </xf>
    <xf numFmtId="49" fontId="6" fillId="2" borderId="8" xfId="6" applyNumberFormat="1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vertical="top" wrapText="1"/>
    </xf>
    <xf numFmtId="1" fontId="6" fillId="2" borderId="8" xfId="6" applyNumberFormat="1" applyFont="1" applyFill="1" applyBorder="1" applyAlignment="1">
      <alignment horizontal="center" vertical="center" wrapText="1"/>
    </xf>
    <xf numFmtId="4" fontId="6" fillId="2" borderId="8" xfId="6" applyNumberFormat="1" applyFont="1" applyFill="1" applyBorder="1" applyAlignment="1">
      <alignment horizontal="center" vertical="center" wrapText="1"/>
    </xf>
    <xf numFmtId="0" fontId="24" fillId="2" borderId="0" xfId="6" applyFont="1" applyFill="1" applyAlignment="1">
      <alignment vertical="center" wrapText="1"/>
    </xf>
    <xf numFmtId="0" fontId="6" fillId="2" borderId="0" xfId="6" applyFont="1" applyFill="1" applyAlignment="1">
      <alignment wrapText="1"/>
    </xf>
    <xf numFmtId="4" fontId="21" fillId="2" borderId="8" xfId="6" applyNumberFormat="1" applyFont="1" applyFill="1" applyBorder="1" applyAlignment="1">
      <alignment horizontal="center" vertical="center" wrapText="1"/>
    </xf>
    <xf numFmtId="4" fontId="6" fillId="5" borderId="8" xfId="6" applyNumberFormat="1" applyFont="1" applyFill="1" applyBorder="1" applyAlignment="1">
      <alignment wrapText="1"/>
    </xf>
    <xf numFmtId="0" fontId="6" fillId="5" borderId="0" xfId="6" applyFont="1" applyFill="1" applyAlignment="1">
      <alignment wrapText="1"/>
    </xf>
    <xf numFmtId="0" fontId="6" fillId="6" borderId="8" xfId="6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horizontal="left" vertical="center" wrapText="1"/>
    </xf>
    <xf numFmtId="0" fontId="21" fillId="2" borderId="8" xfId="6" applyFont="1" applyFill="1" applyBorder="1" applyAlignment="1">
      <alignment horizontal="center" vertical="center" wrapText="1"/>
    </xf>
    <xf numFmtId="0" fontId="6" fillId="3" borderId="0" xfId="6" applyFont="1" applyFill="1" applyAlignment="1">
      <alignment wrapText="1"/>
    </xf>
    <xf numFmtId="0" fontId="6" fillId="2" borderId="0" xfId="6" applyFont="1" applyFill="1" applyAlignment="1">
      <alignment vertic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49" fontId="12" fillId="7" borderId="18" xfId="0" applyNumberFormat="1" applyFont="1" applyFill="1" applyBorder="1" applyAlignment="1">
      <alignment horizontal="center" vertical="center" wrapText="1"/>
    </xf>
    <xf numFmtId="49" fontId="12" fillId="7" borderId="18" xfId="0" applyNumberFormat="1" applyFont="1" applyFill="1" applyBorder="1" applyAlignment="1">
      <alignment horizontal="left" vertical="center" wrapText="1"/>
    </xf>
    <xf numFmtId="49" fontId="12" fillId="7" borderId="8" xfId="0" applyNumberFormat="1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4" fontId="12" fillId="7" borderId="8" xfId="0" applyNumberFormat="1" applyFont="1" applyFill="1" applyBorder="1" applyAlignment="1">
      <alignment horizontal="center" vertical="center" wrapText="1"/>
    </xf>
    <xf numFmtId="3" fontId="12" fillId="7" borderId="8" xfId="0" applyNumberFormat="1" applyFont="1" applyFill="1" applyBorder="1" applyAlignment="1">
      <alignment horizontal="center" vertical="center" wrapText="1"/>
    </xf>
    <xf numFmtId="49" fontId="12" fillId="8" borderId="8" xfId="0" applyNumberFormat="1" applyFont="1" applyFill="1" applyBorder="1" applyAlignment="1">
      <alignment horizontal="center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" fontId="12" fillId="8" borderId="8" xfId="0" applyNumberFormat="1" applyFont="1" applyFill="1" applyBorder="1" applyAlignment="1">
      <alignment horizontal="center" vertical="center" wrapText="1"/>
    </xf>
    <xf numFmtId="49" fontId="12" fillId="7" borderId="8" xfId="0" applyNumberFormat="1" applyFont="1" applyFill="1" applyBorder="1" applyAlignment="1">
      <alignment horizontal="left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1" fontId="12" fillId="7" borderId="8" xfId="0" applyNumberFormat="1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49" fontId="16" fillId="7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21" fillId="0" borderId="8" xfId="6" applyNumberFormat="1" applyFont="1" applyBorder="1" applyAlignment="1">
      <alignment horizontal="center" vertical="center" wrapText="1"/>
    </xf>
    <xf numFmtId="4" fontId="21" fillId="0" borderId="8" xfId="6" applyNumberFormat="1" applyFont="1" applyBorder="1" applyAlignment="1">
      <alignment horizontal="center" vertical="center"/>
    </xf>
    <xf numFmtId="1" fontId="16" fillId="7" borderId="8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16" fillId="7" borderId="18" xfId="0" applyFont="1" applyFill="1" applyBorder="1" applyAlignment="1">
      <alignment horizontal="center" vertical="center" wrapText="1"/>
    </xf>
    <xf numFmtId="49" fontId="16" fillId="7" borderId="18" xfId="0" applyNumberFormat="1" applyFont="1" applyFill="1" applyBorder="1" applyAlignment="1">
      <alignment horizontal="center" vertical="center" wrapText="1"/>
    </xf>
    <xf numFmtId="4" fontId="16" fillId="7" borderId="8" xfId="0" applyNumberFormat="1" applyFont="1" applyFill="1" applyBorder="1" applyAlignment="1">
      <alignment horizontal="center" vertical="center" wrapText="1"/>
    </xf>
    <xf numFmtId="4" fontId="12" fillId="7" borderId="18" xfId="0" applyNumberFormat="1" applyFont="1" applyFill="1" applyBorder="1" applyAlignment="1">
      <alignment horizontal="center" vertical="center" wrapText="1"/>
    </xf>
    <xf numFmtId="49" fontId="16" fillId="7" borderId="18" xfId="0" applyNumberFormat="1" applyFont="1" applyFill="1" applyBorder="1" applyAlignment="1">
      <alignment horizontal="left" vertical="center" wrapText="1"/>
    </xf>
    <xf numFmtId="49" fontId="7" fillId="4" borderId="23" xfId="0" applyNumberFormat="1" applyFont="1" applyFill="1" applyBorder="1" applyAlignment="1">
      <alignment horizontal="center" vertical="center" wrapText="1"/>
    </xf>
    <xf numFmtId="4" fontId="7" fillId="0" borderId="8" xfId="6" applyNumberFormat="1" applyFont="1" applyBorder="1" applyAlignment="1">
      <alignment horizontal="center" vertical="center"/>
    </xf>
    <xf numFmtId="0" fontId="12" fillId="7" borderId="8" xfId="6" applyFont="1" applyFill="1" applyBorder="1" applyAlignment="1">
      <alignment horizontal="left" vertical="center" wrapText="1"/>
    </xf>
    <xf numFmtId="0" fontId="12" fillId="7" borderId="8" xfId="6" applyFont="1" applyFill="1" applyBorder="1" applyAlignment="1">
      <alignment horizontal="center" vertical="center" wrapText="1"/>
    </xf>
    <xf numFmtId="2" fontId="12" fillId="7" borderId="8" xfId="6" applyNumberFormat="1" applyFont="1" applyFill="1" applyBorder="1" applyAlignment="1">
      <alignment horizontal="center" vertical="center" wrapText="1"/>
    </xf>
    <xf numFmtId="4" fontId="7" fillId="0" borderId="18" xfId="6" applyNumberFormat="1" applyFont="1" applyBorder="1" applyAlignment="1">
      <alignment horizontal="center" vertical="center"/>
    </xf>
    <xf numFmtId="0" fontId="12" fillId="7" borderId="8" xfId="1" applyFont="1" applyFill="1" applyBorder="1" applyAlignment="1">
      <alignment horizontal="center" vertical="center" wrapText="1"/>
    </xf>
    <xf numFmtId="49" fontId="12" fillId="7" borderId="8" xfId="1" applyNumberFormat="1" applyFont="1" applyFill="1" applyBorder="1" applyAlignment="1">
      <alignment horizontal="center" vertical="center" wrapText="1"/>
    </xf>
    <xf numFmtId="49" fontId="12" fillId="7" borderId="8" xfId="1" applyNumberFormat="1" applyFont="1" applyFill="1" applyBorder="1" applyAlignment="1">
      <alignment horizontal="left" vertical="center" wrapText="1"/>
    </xf>
    <xf numFmtId="4" fontId="12" fillId="7" borderId="8" xfId="1" applyNumberFormat="1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1" fontId="15" fillId="4" borderId="8" xfId="0" applyNumberFormat="1" applyFont="1" applyFill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" fontId="7" fillId="4" borderId="8" xfId="0" applyNumberFormat="1" applyFont="1" applyFill="1" applyBorder="1" applyAlignment="1">
      <alignment horizontal="center" vertical="center" wrapText="1"/>
    </xf>
    <xf numFmtId="1" fontId="10" fillId="4" borderId="8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49" fontId="21" fillId="7" borderId="8" xfId="6" applyNumberFormat="1" applyFont="1" applyFill="1" applyBorder="1" applyAlignment="1">
      <alignment horizontal="center" vertical="center" wrapText="1"/>
    </xf>
    <xf numFmtId="0" fontId="21" fillId="7" borderId="8" xfId="6" applyFont="1" applyFill="1" applyBorder="1" applyAlignment="1">
      <alignment horizontal="center" vertical="center" wrapText="1"/>
    </xf>
    <xf numFmtId="0" fontId="21" fillId="7" borderId="8" xfId="6" applyFont="1" applyFill="1" applyBorder="1" applyAlignment="1">
      <alignment horizontal="left" vertical="center" wrapText="1"/>
    </xf>
    <xf numFmtId="0" fontId="21" fillId="7" borderId="8" xfId="6" applyFont="1" applyFill="1" applyBorder="1" applyAlignment="1">
      <alignment vertical="center" wrapText="1"/>
    </xf>
    <xf numFmtId="1" fontId="21" fillId="7" borderId="8" xfId="6" applyNumberFormat="1" applyFont="1" applyFill="1" applyBorder="1" applyAlignment="1">
      <alignment horizontal="center" vertical="center" wrapText="1"/>
    </xf>
    <xf numFmtId="4" fontId="21" fillId="7" borderId="8" xfId="6" applyNumberFormat="1" applyFont="1" applyFill="1" applyBorder="1" applyAlignment="1">
      <alignment horizontal="center" vertical="center" wrapText="1"/>
    </xf>
    <xf numFmtId="0" fontId="25" fillId="7" borderId="8" xfId="6" applyFont="1" applyFill="1" applyBorder="1" applyAlignment="1">
      <alignment vertical="center" wrapText="1"/>
    </xf>
    <xf numFmtId="0" fontId="21" fillId="7" borderId="8" xfId="6" applyFont="1" applyFill="1" applyBorder="1" applyAlignment="1">
      <alignment wrapText="1"/>
    </xf>
    <xf numFmtId="0" fontId="25" fillId="7" borderId="8" xfId="6" applyFont="1" applyFill="1" applyBorder="1" applyAlignment="1">
      <alignment vertical="top" wrapText="1"/>
    </xf>
    <xf numFmtId="0" fontId="7" fillId="0" borderId="0" xfId="15" applyFont="1"/>
    <xf numFmtId="0" fontId="7" fillId="0" borderId="0" xfId="15" applyFont="1" applyAlignment="1">
      <alignment horizontal="left" vertical="center"/>
    </xf>
    <xf numFmtId="0" fontId="7" fillId="0" borderId="0" xfId="15" applyFont="1" applyAlignment="1">
      <alignment vertical="center"/>
    </xf>
    <xf numFmtId="0" fontId="7" fillId="0" borderId="0" xfId="15" applyFont="1" applyAlignment="1">
      <alignment vertical="center" wrapText="1"/>
    </xf>
    <xf numFmtId="0" fontId="15" fillId="0" borderId="0" xfId="15" applyFont="1" applyAlignment="1">
      <alignment vertical="center" wrapText="1"/>
    </xf>
    <xf numFmtId="0" fontId="18" fillId="0" borderId="0" xfId="15" applyFont="1"/>
    <xf numFmtId="0" fontId="7" fillId="0" borderId="8" xfId="15" applyFont="1" applyBorder="1" applyAlignment="1">
      <alignment horizontal="center" vertical="center" wrapText="1"/>
    </xf>
    <xf numFmtId="0" fontId="7" fillId="0" borderId="8" xfId="15" applyFont="1" applyBorder="1" applyAlignment="1">
      <alignment horizontal="center" wrapText="1"/>
    </xf>
    <xf numFmtId="0" fontId="7" fillId="0" borderId="8" xfId="15" applyFont="1" applyBorder="1" applyAlignment="1">
      <alignment horizontal="left" vertical="center" wrapText="1"/>
    </xf>
    <xf numFmtId="0" fontId="18" fillId="0" borderId="0" xfId="15" applyFont="1" applyAlignment="1">
      <alignment horizontal="center"/>
    </xf>
    <xf numFmtId="1" fontId="12" fillId="7" borderId="8" xfId="6" applyNumberFormat="1" applyFont="1" applyFill="1" applyBorder="1" applyAlignment="1">
      <alignment horizontal="center" vertical="center" wrapText="1"/>
    </xf>
    <xf numFmtId="0" fontId="20" fillId="0" borderId="0" xfId="15" applyFont="1"/>
    <xf numFmtId="1" fontId="7" fillId="0" borderId="8" xfId="6" applyNumberFormat="1" applyFont="1" applyBorder="1" applyAlignment="1">
      <alignment horizontal="center" vertical="center" wrapText="1"/>
    </xf>
    <xf numFmtId="0" fontId="20" fillId="0" borderId="21" xfId="15" applyFont="1" applyBorder="1"/>
    <xf numFmtId="0" fontId="20" fillId="0" borderId="14" xfId="15" applyFont="1" applyBorder="1"/>
    <xf numFmtId="0" fontId="7" fillId="2" borderId="18" xfId="15" applyFont="1" applyFill="1" applyBorder="1" applyAlignment="1">
      <alignment horizontal="left" vertical="center" wrapText="1"/>
    </xf>
    <xf numFmtId="0" fontId="18" fillId="0" borderId="0" xfId="15" applyFont="1" applyAlignment="1">
      <alignment horizontal="center" vertical="center"/>
    </xf>
    <xf numFmtId="0" fontId="7" fillId="2" borderId="8" xfId="15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1" fontId="12" fillId="7" borderId="1" xfId="0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3" fontId="12" fillId="7" borderId="18" xfId="0" applyNumberFormat="1" applyFont="1" applyFill="1" applyBorder="1" applyAlignment="1">
      <alignment horizontal="center" vertical="center" wrapText="1"/>
    </xf>
    <xf numFmtId="3" fontId="12" fillId="8" borderId="8" xfId="0" applyNumberFormat="1" applyFont="1" applyFill="1" applyBorder="1" applyAlignment="1">
      <alignment horizontal="center" vertical="center" wrapText="1"/>
    </xf>
    <xf numFmtId="4" fontId="16" fillId="7" borderId="18" xfId="0" applyNumberFormat="1" applyFont="1" applyFill="1" applyBorder="1" applyAlignment="1">
      <alignment horizontal="center" vertical="center" wrapText="1"/>
    </xf>
    <xf numFmtId="0" fontId="16" fillId="7" borderId="18" xfId="0" applyFont="1" applyFill="1" applyBorder="1" applyAlignment="1">
      <alignment horizontal="left" vertical="center" wrapText="1"/>
    </xf>
    <xf numFmtId="0" fontId="7" fillId="0" borderId="18" xfId="15" applyFont="1" applyBorder="1" applyAlignment="1">
      <alignment horizontal="left" vertical="center" wrapText="1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2" fontId="7" fillId="4" borderId="18" xfId="0" applyNumberFormat="1" applyFont="1" applyFill="1" applyBorder="1" applyAlignment="1">
      <alignment horizontal="left" vertical="center" wrapText="1"/>
    </xf>
    <xf numFmtId="0" fontId="6" fillId="2" borderId="8" xfId="6" applyFont="1" applyFill="1" applyBorder="1" applyAlignment="1">
      <alignment horizontal="center" vertical="center" wrapText="1"/>
    </xf>
    <xf numFmtId="1" fontId="12" fillId="7" borderId="18" xfId="0" applyNumberFormat="1" applyFont="1" applyFill="1" applyBorder="1" applyAlignment="1">
      <alignment horizontal="center" vertical="center" wrapText="1"/>
    </xf>
    <xf numFmtId="0" fontId="7" fillId="0" borderId="8" xfId="16" applyFont="1" applyBorder="1" applyAlignment="1">
      <alignment horizontal="left" vertical="center" wrapText="1" shrinkToFit="1"/>
    </xf>
    <xf numFmtId="0" fontId="27" fillId="7" borderId="5" xfId="0" applyFont="1" applyFill="1" applyBorder="1" applyAlignment="1">
      <alignment horizontal="center" vertical="center" wrapText="1"/>
    </xf>
    <xf numFmtId="0" fontId="6" fillId="0" borderId="0" xfId="6" applyFont="1" applyAlignment="1">
      <alignment wrapText="1"/>
    </xf>
    <xf numFmtId="0" fontId="6" fillId="0" borderId="0" xfId="6" applyFont="1" applyAlignment="1">
      <alignment vertical="center" wrapText="1"/>
    </xf>
    <xf numFmtId="0" fontId="6" fillId="0" borderId="8" xfId="6" applyFont="1" applyBorder="1" applyAlignment="1">
      <alignment horizontal="centerContinuous" vertical="center" wrapText="1"/>
    </xf>
    <xf numFmtId="0" fontId="6" fillId="0" borderId="8" xfId="6" applyFont="1" applyBorder="1" applyAlignment="1">
      <alignment horizontal="center" wrapText="1"/>
    </xf>
    <xf numFmtId="4" fontId="21" fillId="0" borderId="8" xfId="6" applyNumberFormat="1" applyFont="1" applyBorder="1" applyAlignment="1">
      <alignment horizontal="center" vertical="center" wrapText="1"/>
    </xf>
    <xf numFmtId="0" fontId="22" fillId="0" borderId="0" xfId="6" applyFont="1" applyAlignment="1">
      <alignment vertical="center" wrapText="1"/>
    </xf>
    <xf numFmtId="0" fontId="22" fillId="0" borderId="0" xfId="6" applyFont="1" applyAlignment="1">
      <alignment wrapText="1"/>
    </xf>
    <xf numFmtId="4" fontId="22" fillId="0" borderId="0" xfId="6" applyNumberFormat="1" applyFont="1" applyAlignment="1">
      <alignment vertical="center" wrapText="1"/>
    </xf>
    <xf numFmtId="4" fontId="22" fillId="0" borderId="0" xfId="6" applyNumberFormat="1" applyFont="1" applyAlignment="1">
      <alignment wrapText="1"/>
    </xf>
    <xf numFmtId="49" fontId="6" fillId="0" borderId="8" xfId="6" applyNumberFormat="1" applyFont="1" applyBorder="1" applyAlignment="1">
      <alignment horizontal="center" vertical="center" wrapText="1"/>
    </xf>
    <xf numFmtId="49" fontId="23" fillId="2" borderId="8" xfId="6" applyNumberFormat="1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4" fontId="6" fillId="0" borderId="0" xfId="6" applyNumberFormat="1" applyFont="1" applyAlignment="1">
      <alignment wrapText="1"/>
    </xf>
    <xf numFmtId="4" fontId="25" fillId="7" borderId="8" xfId="17" applyNumberFormat="1" applyFont="1" applyFill="1" applyBorder="1" applyAlignment="1">
      <alignment horizontal="center" vertical="center" wrapText="1"/>
    </xf>
    <xf numFmtId="3" fontId="25" fillId="7" borderId="8" xfId="17" applyNumberFormat="1" applyFont="1" applyFill="1" applyBorder="1" applyAlignment="1">
      <alignment horizontal="center" vertical="center" wrapText="1"/>
    </xf>
    <xf numFmtId="4" fontId="25" fillId="2" borderId="8" xfId="17" applyNumberFormat="1" applyFont="1" applyFill="1" applyBorder="1" applyAlignment="1">
      <alignment horizontal="center" vertical="center" wrapText="1"/>
    </xf>
    <xf numFmtId="4" fontId="6" fillId="0" borderId="8" xfId="6" applyNumberFormat="1" applyFont="1" applyBorder="1" applyAlignment="1">
      <alignment horizontal="center" vertical="center" wrapText="1"/>
    </xf>
    <xf numFmtId="4" fontId="11" fillId="0" borderId="0" xfId="3" applyNumberFormat="1" applyFont="1" applyAlignment="1">
      <alignment horizontal="center" vertical="center" wrapText="1"/>
    </xf>
    <xf numFmtId="4" fontId="7" fillId="0" borderId="5" xfId="3" applyNumberFormat="1" applyFont="1" applyBorder="1" applyAlignment="1">
      <alignment wrapText="1"/>
    </xf>
    <xf numFmtId="0" fontId="7" fillId="0" borderId="16" xfId="3" applyFont="1" applyBorder="1" applyAlignment="1">
      <alignment horizontal="center" vertical="center" wrapText="1"/>
    </xf>
    <xf numFmtId="4" fontId="12" fillId="0" borderId="8" xfId="3" applyNumberFormat="1" applyFont="1" applyBorder="1" applyAlignment="1">
      <alignment horizontal="center" vertical="center" wrapText="1"/>
    </xf>
    <xf numFmtId="165" fontId="7" fillId="4" borderId="8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7" fillId="0" borderId="22" xfId="0" applyNumberFormat="1" applyFont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2" fontId="7" fillId="4" borderId="8" xfId="0" applyNumberFormat="1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12" fillId="0" borderId="22" xfId="15" applyFont="1" applyBorder="1" applyAlignment="1">
      <alignment horizontal="left" vertical="center" wrapText="1"/>
    </xf>
    <xf numFmtId="4" fontId="12" fillId="0" borderId="8" xfId="15" applyNumberFormat="1" applyFont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49" fontId="7" fillId="8" borderId="18" xfId="0" applyNumberFormat="1" applyFont="1" applyFill="1" applyBorder="1" applyAlignment="1">
      <alignment horizontal="left" vertical="center" wrapText="1"/>
    </xf>
    <xf numFmtId="49" fontId="7" fillId="8" borderId="8" xfId="0" applyNumberFormat="1" applyFont="1" applyFill="1" applyBorder="1" applyAlignment="1">
      <alignment horizontal="center" vertical="center" wrapText="1"/>
    </xf>
    <xf numFmtId="0" fontId="29" fillId="8" borderId="19" xfId="0" applyFont="1" applyFill="1" applyBorder="1" applyAlignment="1">
      <alignment horizontal="center" vertical="center" wrapText="1"/>
    </xf>
    <xf numFmtId="49" fontId="12" fillId="8" borderId="18" xfId="0" applyNumberFormat="1" applyFont="1" applyFill="1" applyBorder="1" applyAlignment="1">
      <alignment horizontal="left" vertical="center" wrapText="1"/>
    </xf>
    <xf numFmtId="1" fontId="7" fillId="8" borderId="8" xfId="0" applyNumberFormat="1" applyFont="1" applyFill="1" applyBorder="1" applyAlignment="1">
      <alignment horizontal="center" vertical="center" wrapText="1"/>
    </xf>
    <xf numFmtId="4" fontId="7" fillId="8" borderId="8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1" fontId="12" fillId="8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3" fontId="7" fillId="0" borderId="8" xfId="0" applyNumberFormat="1" applyFont="1" applyBorder="1" applyAlignment="1" applyProtection="1">
      <alignment horizontal="center" vertical="center" wrapText="1"/>
      <protection locked="0"/>
    </xf>
    <xf numFmtId="4" fontId="30" fillId="0" borderId="0" xfId="0" applyNumberFormat="1" applyFont="1" applyAlignment="1">
      <alignment horizontal="right" vertical="center" wrapText="1"/>
    </xf>
    <xf numFmtId="4" fontId="12" fillId="7" borderId="41" xfId="0" applyNumberFormat="1" applyFont="1" applyFill="1" applyBorder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left" wrapText="1"/>
    </xf>
    <xf numFmtId="49" fontId="7" fillId="2" borderId="18" xfId="0" applyNumberFormat="1" applyFont="1" applyFill="1" applyBorder="1" applyAlignment="1">
      <alignment horizontal="left" vertical="center" wrapText="1"/>
    </xf>
    <xf numFmtId="1" fontId="7" fillId="2" borderId="8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left" wrapText="1"/>
    </xf>
    <xf numFmtId="0" fontId="12" fillId="2" borderId="16" xfId="0" applyFont="1" applyFill="1" applyBorder="1" applyAlignment="1">
      <alignment horizontal="left" vertical="center" wrapText="1"/>
    </xf>
    <xf numFmtId="49" fontId="21" fillId="2" borderId="8" xfId="6" applyNumberFormat="1" applyFont="1" applyFill="1" applyBorder="1" applyAlignment="1">
      <alignment horizontal="center" vertical="center" wrapText="1"/>
    </xf>
    <xf numFmtId="4" fontId="21" fillId="2" borderId="8" xfId="6" applyNumberFormat="1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left" vertical="center" wrapText="1"/>
    </xf>
    <xf numFmtId="4" fontId="12" fillId="2" borderId="8" xfId="3" applyNumberFormat="1" applyFont="1" applyFill="1" applyBorder="1" applyAlignment="1">
      <alignment horizontal="center" vertical="center" wrapText="1"/>
    </xf>
    <xf numFmtId="4" fontId="6" fillId="2" borderId="8" xfId="6" applyNumberFormat="1" applyFont="1" applyFill="1" applyBorder="1" applyAlignment="1">
      <alignment horizontal="center" vertical="center"/>
    </xf>
    <xf numFmtId="49" fontId="7" fillId="2" borderId="8" xfId="6" applyNumberFormat="1" applyFont="1" applyFill="1" applyBorder="1" applyAlignment="1">
      <alignment horizontal="center" vertical="center" wrapText="1"/>
    </xf>
    <xf numFmtId="4" fontId="7" fillId="2" borderId="8" xfId="6" applyNumberFormat="1" applyFont="1" applyFill="1" applyBorder="1" applyAlignment="1">
      <alignment horizontal="center" vertical="center"/>
    </xf>
    <xf numFmtId="4" fontId="12" fillId="2" borderId="16" xfId="3" applyNumberFormat="1" applyFont="1" applyFill="1" applyBorder="1" applyAlignment="1">
      <alignment horizontal="center" vertical="center" wrapText="1"/>
    </xf>
    <xf numFmtId="3" fontId="15" fillId="2" borderId="8" xfId="0" applyNumberFormat="1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49" fontId="7" fillId="2" borderId="0" xfId="0" applyNumberFormat="1" applyFont="1" applyFill="1" applyAlignment="1">
      <alignment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left" vertical="center" wrapText="1"/>
    </xf>
    <xf numFmtId="4" fontId="7" fillId="2" borderId="8" xfId="2" applyNumberFormat="1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wrapText="1"/>
    </xf>
    <xf numFmtId="4" fontId="7" fillId="0" borderId="8" xfId="3" applyNumberFormat="1" applyFont="1" applyBorder="1" applyAlignment="1">
      <alignment horizontal="center" vertical="center" wrapText="1"/>
    </xf>
    <xf numFmtId="0" fontId="25" fillId="7" borderId="8" xfId="17" applyFont="1" applyFill="1" applyBorder="1" applyAlignment="1">
      <alignment vertical="center" wrapText="1"/>
    </xf>
    <xf numFmtId="0" fontId="6" fillId="2" borderId="8" xfId="6" applyFont="1" applyFill="1" applyBorder="1" applyAlignment="1">
      <alignment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49" fontId="7" fillId="4" borderId="8" xfId="1" applyNumberFormat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left" vertical="center" wrapText="1"/>
    </xf>
    <xf numFmtId="49" fontId="7" fillId="4" borderId="8" xfId="1" applyNumberFormat="1" applyFont="1" applyFill="1" applyBorder="1" applyAlignment="1">
      <alignment horizontal="left" vertical="center" wrapText="1"/>
    </xf>
    <xf numFmtId="0" fontId="7" fillId="4" borderId="8" xfId="6" applyFont="1" applyFill="1" applyBorder="1" applyAlignment="1">
      <alignment horizontal="left" vertical="center" wrapText="1"/>
    </xf>
    <xf numFmtId="0" fontId="7" fillId="4" borderId="8" xfId="6" applyFont="1" applyFill="1" applyBorder="1" applyAlignment="1">
      <alignment horizontal="center" vertical="center" wrapText="1"/>
    </xf>
    <xf numFmtId="2" fontId="7" fillId="4" borderId="8" xfId="6" applyNumberFormat="1" applyFont="1" applyFill="1" applyBorder="1" applyAlignment="1">
      <alignment horizontal="center" vertical="center" wrapText="1"/>
    </xf>
    <xf numFmtId="49" fontId="7" fillId="4" borderId="8" xfId="6" applyNumberFormat="1" applyFont="1" applyFill="1" applyBorder="1" applyAlignment="1">
      <alignment horizontal="center" vertical="center" wrapText="1"/>
    </xf>
    <xf numFmtId="1" fontId="7" fillId="4" borderId="8" xfId="6" applyNumberFormat="1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left" vertical="center" wrapText="1"/>
    </xf>
    <xf numFmtId="3" fontId="7" fillId="2" borderId="8" xfId="6" applyNumberFormat="1" applyFont="1" applyFill="1" applyBorder="1" applyAlignment="1">
      <alignment horizontal="center" vertical="center"/>
    </xf>
    <xf numFmtId="49" fontId="6" fillId="2" borderId="8" xfId="3" applyNumberFormat="1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" fontId="12" fillId="7" borderId="18" xfId="0" applyNumberFormat="1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2" fontId="7" fillId="4" borderId="18" xfId="0" applyNumberFormat="1" applyFont="1" applyFill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49" fontId="12" fillId="7" borderId="18" xfId="0" applyNumberFormat="1" applyFont="1" applyFill="1" applyBorder="1" applyAlignment="1">
      <alignment horizontal="center" vertical="center" wrapText="1"/>
    </xf>
    <xf numFmtId="49" fontId="12" fillId="7" borderId="18" xfId="0" applyNumberFormat="1" applyFont="1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49" fontId="7" fillId="4" borderId="18" xfId="0" applyNumberFormat="1" applyFont="1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wrapText="1"/>
    </xf>
    <xf numFmtId="4" fontId="7" fillId="0" borderId="13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9" xfId="0" applyFont="1" applyBorder="1" applyAlignment="1">
      <alignment horizontal="center" vertical="center" textRotation="90" wrapText="1"/>
    </xf>
    <xf numFmtId="0" fontId="26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26" fillId="0" borderId="28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2" fontId="7" fillId="4" borderId="20" xfId="0" applyNumberFormat="1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 wrapText="1"/>
    </xf>
    <xf numFmtId="4" fontId="7" fillId="4" borderId="39" xfId="0" applyNumberFormat="1" applyFont="1" applyFill="1" applyBorder="1" applyAlignment="1">
      <alignment horizontal="center" vertical="center" wrapText="1"/>
    </xf>
    <xf numFmtId="4" fontId="7" fillId="4" borderId="40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0" fillId="0" borderId="28" xfId="0" applyBorder="1" applyAlignment="1">
      <alignment horizontal="center" vertical="center" textRotation="90" wrapText="1"/>
    </xf>
    <xf numFmtId="4" fontId="16" fillId="7" borderId="18" xfId="0" applyNumberFormat="1" applyFont="1" applyFill="1" applyBorder="1" applyAlignment="1">
      <alignment horizontal="center" vertical="center" wrapText="1"/>
    </xf>
    <xf numFmtId="4" fontId="16" fillId="7" borderId="20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left" vertical="center" wrapText="1"/>
    </xf>
    <xf numFmtId="0" fontId="12" fillId="7" borderId="20" xfId="0" applyFont="1" applyFill="1" applyBorder="1" applyAlignment="1">
      <alignment horizontal="left" vertical="center" wrapText="1"/>
    </xf>
    <xf numFmtId="4" fontId="0" fillId="4" borderId="8" xfId="0" applyNumberForma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left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16" fillId="7" borderId="18" xfId="0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49" fontId="16" fillId="7" borderId="18" xfId="0" applyNumberFormat="1" applyFont="1" applyFill="1" applyBorder="1" applyAlignment="1">
      <alignment horizontal="center" vertical="center" wrapText="1"/>
    </xf>
    <xf numFmtId="49" fontId="16" fillId="7" borderId="2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7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4" fontId="7" fillId="4" borderId="18" xfId="6" applyNumberFormat="1" applyFont="1" applyFill="1" applyBorder="1" applyAlignment="1">
      <alignment horizontal="center" vertical="center"/>
    </xf>
    <xf numFmtId="0" fontId="15" fillId="4" borderId="20" xfId="15" applyFont="1" applyFill="1" applyBorder="1" applyAlignment="1">
      <alignment horizontal="center" vertical="center"/>
    </xf>
    <xf numFmtId="49" fontId="7" fillId="0" borderId="8" xfId="6" applyNumberFormat="1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4" borderId="8" xfId="16" applyFont="1" applyFill="1" applyBorder="1" applyAlignment="1">
      <alignment horizontal="left" vertical="center" wrapText="1" shrinkToFit="1"/>
    </xf>
    <xf numFmtId="0" fontId="15" fillId="4" borderId="8" xfId="15" applyFont="1" applyFill="1" applyBorder="1" applyAlignment="1">
      <alignment horizontal="left" vertical="center" wrapText="1" shrinkToFit="1"/>
    </xf>
    <xf numFmtId="4" fontId="7" fillId="4" borderId="8" xfId="6" applyNumberFormat="1" applyFont="1" applyFill="1" applyBorder="1" applyAlignment="1">
      <alignment horizontal="center" vertical="center"/>
    </xf>
    <xf numFmtId="0" fontId="15" fillId="4" borderId="8" xfId="15" applyFont="1" applyFill="1" applyBorder="1" applyAlignment="1">
      <alignment horizontal="center" vertical="center"/>
    </xf>
    <xf numFmtId="0" fontId="7" fillId="4" borderId="18" xfId="16" applyFont="1" applyFill="1" applyBorder="1" applyAlignment="1">
      <alignment horizontal="left" vertical="center" wrapText="1" shrinkToFit="1"/>
    </xf>
    <xf numFmtId="0" fontId="15" fillId="4" borderId="20" xfId="15" applyFont="1" applyFill="1" applyBorder="1" applyAlignment="1">
      <alignment horizontal="left" vertical="center" wrapText="1" shrinkToFit="1"/>
    </xf>
    <xf numFmtId="4" fontId="12" fillId="7" borderId="18" xfId="6" applyNumberFormat="1" applyFont="1" applyFill="1" applyBorder="1" applyAlignment="1">
      <alignment horizontal="center" vertical="center" wrapText="1"/>
    </xf>
    <xf numFmtId="0" fontId="16" fillId="7" borderId="20" xfId="15" applyFont="1" applyFill="1" applyBorder="1" applyAlignment="1">
      <alignment horizontal="center" vertical="center" wrapText="1"/>
    </xf>
    <xf numFmtId="49" fontId="12" fillId="7" borderId="18" xfId="6" applyNumberFormat="1" applyFont="1" applyFill="1" applyBorder="1" applyAlignment="1">
      <alignment horizontal="center" vertical="center" wrapText="1"/>
    </xf>
    <xf numFmtId="0" fontId="12" fillId="7" borderId="18" xfId="16" applyFont="1" applyFill="1" applyBorder="1" applyAlignment="1">
      <alignment horizontal="left" vertical="center" wrapText="1" shrinkToFit="1"/>
    </xf>
    <xf numFmtId="0" fontId="16" fillId="7" borderId="20" xfId="15" applyFont="1" applyFill="1" applyBorder="1" applyAlignment="1">
      <alignment horizontal="left" vertical="center" wrapText="1" shrinkToFit="1"/>
    </xf>
    <xf numFmtId="49" fontId="7" fillId="0" borderId="18" xfId="6" applyNumberFormat="1" applyFont="1" applyBorder="1" applyAlignment="1">
      <alignment horizontal="center" vertical="center" wrapText="1"/>
    </xf>
    <xf numFmtId="49" fontId="7" fillId="0" borderId="19" xfId="6" applyNumberFormat="1" applyFont="1" applyBorder="1" applyAlignment="1">
      <alignment horizontal="center" vertical="center" wrapText="1"/>
    </xf>
    <xf numFmtId="49" fontId="7" fillId="0" borderId="20" xfId="6" applyNumberFormat="1" applyFont="1" applyBorder="1" applyAlignment="1">
      <alignment horizontal="center" vertical="center" wrapText="1"/>
    </xf>
    <xf numFmtId="0" fontId="7" fillId="0" borderId="18" xfId="6" applyFont="1" applyBorder="1" applyAlignment="1">
      <alignment horizontal="center" vertical="center" wrapText="1"/>
    </xf>
    <xf numFmtId="0" fontId="7" fillId="0" borderId="19" xfId="6" applyFont="1" applyBorder="1" applyAlignment="1">
      <alignment horizontal="center" vertical="center" wrapText="1"/>
    </xf>
    <xf numFmtId="0" fontId="7" fillId="0" borderId="20" xfId="6" applyFont="1" applyBorder="1" applyAlignment="1">
      <alignment horizontal="center" vertical="center" wrapText="1"/>
    </xf>
    <xf numFmtId="0" fontId="7" fillId="4" borderId="18" xfId="15" applyFont="1" applyFill="1" applyBorder="1" applyAlignment="1">
      <alignment horizontal="left" vertical="center" wrapText="1"/>
    </xf>
    <xf numFmtId="0" fontId="7" fillId="4" borderId="19" xfId="15" applyFont="1" applyFill="1" applyBorder="1" applyAlignment="1">
      <alignment horizontal="left" vertical="center" wrapText="1"/>
    </xf>
    <xf numFmtId="4" fontId="7" fillId="4" borderId="20" xfId="6" applyNumberFormat="1" applyFont="1" applyFill="1" applyBorder="1" applyAlignment="1">
      <alignment horizontal="center" vertical="center"/>
    </xf>
    <xf numFmtId="0" fontId="15" fillId="0" borderId="0" xfId="15" applyFont="1" applyAlignment="1">
      <alignment horizontal="left" vertical="center" wrapText="1"/>
    </xf>
    <xf numFmtId="49" fontId="7" fillId="0" borderId="0" xfId="15" applyNumberFormat="1" applyFont="1" applyAlignment="1">
      <alignment horizontal="center" vertical="center" wrapText="1"/>
    </xf>
    <xf numFmtId="49" fontId="15" fillId="0" borderId="0" xfId="15" applyNumberFormat="1" applyFont="1" applyAlignment="1">
      <alignment horizontal="center" vertical="center" wrapText="1"/>
    </xf>
    <xf numFmtId="0" fontId="15" fillId="0" borderId="24" xfId="15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textRotation="90" wrapText="1"/>
    </xf>
    <xf numFmtId="0" fontId="7" fillId="0" borderId="20" xfId="1" applyFont="1" applyBorder="1" applyAlignment="1">
      <alignment horizontal="center" vertical="center" textRotation="90" wrapText="1"/>
    </xf>
    <xf numFmtId="0" fontId="7" fillId="0" borderId="26" xfId="1" applyFont="1" applyBorder="1" applyAlignment="1">
      <alignment horizontal="center" vertical="center" textRotation="90" wrapText="1"/>
    </xf>
    <xf numFmtId="0" fontId="7" fillId="0" borderId="32" xfId="1" applyFont="1" applyBorder="1" applyAlignment="1">
      <alignment horizontal="center" vertical="center" textRotation="90" wrapText="1"/>
    </xf>
    <xf numFmtId="0" fontId="7" fillId="0" borderId="30" xfId="15" applyFont="1" applyBorder="1" applyAlignment="1">
      <alignment horizontal="center" vertical="center" wrapText="1"/>
    </xf>
    <xf numFmtId="0" fontId="7" fillId="0" borderId="31" xfId="15" applyFont="1" applyBorder="1" applyAlignment="1">
      <alignment horizontal="center" vertical="center" wrapText="1"/>
    </xf>
    <xf numFmtId="0" fontId="7" fillId="0" borderId="18" xfId="15" applyFont="1" applyBorder="1" applyAlignment="1">
      <alignment horizontal="left" vertical="center" wrapText="1"/>
    </xf>
    <xf numFmtId="0" fontId="7" fillId="0" borderId="20" xfId="15" applyFont="1" applyBorder="1" applyAlignment="1">
      <alignment horizontal="left" vertical="center" wrapText="1"/>
    </xf>
    <xf numFmtId="0" fontId="7" fillId="0" borderId="22" xfId="15" applyFont="1" applyBorder="1" applyAlignment="1">
      <alignment horizontal="center" vertical="center" wrapText="1"/>
    </xf>
    <xf numFmtId="0" fontId="7" fillId="0" borderId="29" xfId="15" applyFont="1" applyBorder="1" applyAlignment="1">
      <alignment horizontal="center" vertical="center" wrapText="1"/>
    </xf>
    <xf numFmtId="0" fontId="7" fillId="0" borderId="23" xfId="15" applyFont="1" applyBorder="1" applyAlignment="1">
      <alignment horizontal="center" vertical="center" wrapText="1"/>
    </xf>
    <xf numFmtId="164" fontId="7" fillId="0" borderId="22" xfId="6" applyNumberFormat="1" applyFont="1" applyBorder="1" applyAlignment="1">
      <alignment horizontal="center" vertical="center" wrapText="1" shrinkToFit="1"/>
    </xf>
    <xf numFmtId="164" fontId="7" fillId="0" borderId="29" xfId="6" applyNumberFormat="1" applyFont="1" applyBorder="1" applyAlignment="1">
      <alignment horizontal="center" vertical="center" wrapText="1" shrinkToFit="1"/>
    </xf>
    <xf numFmtId="164" fontId="7" fillId="0" borderId="23" xfId="6" applyNumberFormat="1" applyFont="1" applyBorder="1" applyAlignment="1">
      <alignment horizontal="center" vertical="center" wrapText="1" shrinkToFit="1"/>
    </xf>
    <xf numFmtId="0" fontId="8" fillId="0" borderId="0" xfId="1" applyFont="1" applyAlignment="1">
      <alignment horizontal="left" wrapText="1"/>
    </xf>
    <xf numFmtId="0" fontId="6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wrapText="1"/>
    </xf>
    <xf numFmtId="4" fontId="7" fillId="0" borderId="6" xfId="1" applyNumberFormat="1" applyFont="1" applyBorder="1" applyAlignment="1">
      <alignment horizontal="center" wrapText="1"/>
    </xf>
    <xf numFmtId="4" fontId="7" fillId="0" borderId="13" xfId="1" applyNumberFormat="1" applyFont="1" applyBorder="1" applyAlignment="1">
      <alignment horizontal="center" wrapText="1"/>
    </xf>
    <xf numFmtId="4" fontId="7" fillId="0" borderId="5" xfId="1" applyNumberFormat="1" applyFont="1" applyBorder="1" applyAlignment="1">
      <alignment horizontal="center" wrapText="1"/>
    </xf>
    <xf numFmtId="4" fontId="7" fillId="0" borderId="2" xfId="1" applyNumberFormat="1" applyFont="1" applyBorder="1" applyAlignment="1">
      <alignment horizont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49" fontId="7" fillId="0" borderId="19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49" fontId="7" fillId="2" borderId="18" xfId="1" applyNumberFormat="1" applyFont="1" applyFill="1" applyBorder="1" applyAlignment="1">
      <alignment horizontal="center" vertical="center" wrapText="1"/>
    </xf>
    <xf numFmtId="49" fontId="7" fillId="2" borderId="20" xfId="1" applyNumberFormat="1" applyFont="1" applyFill="1" applyBorder="1" applyAlignment="1">
      <alignment horizontal="center" vertical="center" wrapText="1"/>
    </xf>
    <xf numFmtId="49" fontId="7" fillId="0" borderId="18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2" borderId="18" xfId="3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9" fontId="6" fillId="2" borderId="18" xfId="3" applyNumberFormat="1" applyFont="1" applyFill="1" applyBorder="1" applyAlignment="1">
      <alignment horizontal="center" vertical="center" wrapText="1"/>
    </xf>
    <xf numFmtId="0" fontId="32" fillId="2" borderId="20" xfId="0" applyFont="1" applyFill="1" applyBorder="1" applyAlignment="1">
      <alignment horizontal="center" vertical="center" wrapText="1"/>
    </xf>
    <xf numFmtId="49" fontId="7" fillId="0" borderId="18" xfId="3" applyNumberFormat="1" applyFont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left" vertical="center" wrapText="1"/>
    </xf>
    <xf numFmtId="49" fontId="7" fillId="2" borderId="20" xfId="3" applyNumberFormat="1" applyFont="1" applyFill="1" applyBorder="1" applyAlignment="1">
      <alignment horizontal="left" vertical="center" wrapText="1"/>
    </xf>
    <xf numFmtId="0" fontId="8" fillId="0" borderId="0" xfId="3" applyFont="1" applyAlignment="1">
      <alignment horizontal="left" wrapText="1"/>
    </xf>
    <xf numFmtId="0" fontId="6" fillId="0" borderId="0" xfId="3" applyFont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 wrapText="1"/>
    </xf>
    <xf numFmtId="49" fontId="7" fillId="0" borderId="20" xfId="3" applyNumberFormat="1" applyFont="1" applyBorder="1" applyAlignment="1">
      <alignment horizontal="center" vertical="center" wrapText="1"/>
    </xf>
    <xf numFmtId="4" fontId="7" fillId="0" borderId="5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4" fontId="7" fillId="0" borderId="1" xfId="3" applyNumberFormat="1" applyFont="1" applyBorder="1" applyAlignment="1">
      <alignment horizont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2" borderId="18" xfId="3" applyFont="1" applyFill="1" applyBorder="1" applyAlignment="1">
      <alignment horizontal="left" vertical="center" wrapText="1"/>
    </xf>
    <xf numFmtId="0" fontId="7" fillId="2" borderId="20" xfId="3" applyFont="1" applyFill="1" applyBorder="1" applyAlignment="1">
      <alignment horizontal="left" vertical="center" wrapText="1"/>
    </xf>
    <xf numFmtId="0" fontId="7" fillId="2" borderId="18" xfId="3" applyFont="1" applyFill="1" applyBorder="1" applyAlignment="1">
      <alignment horizontal="center" vertical="center" wrapText="1"/>
    </xf>
    <xf numFmtId="0" fontId="7" fillId="2" borderId="20" xfId="3" applyFont="1" applyFill="1" applyBorder="1" applyAlignment="1">
      <alignment horizontal="center" vertical="center" wrapText="1"/>
    </xf>
    <xf numFmtId="4" fontId="7" fillId="0" borderId="6" xfId="3" applyNumberFormat="1" applyFont="1" applyBorder="1" applyAlignment="1">
      <alignment horizontal="center" wrapText="1"/>
    </xf>
    <xf numFmtId="4" fontId="7" fillId="0" borderId="13" xfId="3" applyNumberFormat="1" applyFont="1" applyBorder="1" applyAlignment="1">
      <alignment horizontal="center" wrapText="1"/>
    </xf>
    <xf numFmtId="4" fontId="7" fillId="0" borderId="18" xfId="3" applyNumberFormat="1" applyFont="1" applyBorder="1" applyAlignment="1">
      <alignment horizontal="center" vertical="center" wrapText="1"/>
    </xf>
    <xf numFmtId="4" fontId="7" fillId="2" borderId="18" xfId="0" applyNumberFormat="1" applyFont="1" applyFill="1" applyBorder="1" applyAlignment="1">
      <alignment horizontal="center" vertical="center" wrapText="1"/>
    </xf>
    <xf numFmtId="4" fontId="7" fillId="2" borderId="18" xfId="3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wrapText="1"/>
    </xf>
    <xf numFmtId="49" fontId="7" fillId="0" borderId="19" xfId="3" applyNumberFormat="1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0" fontId="8" fillId="0" borderId="0" xfId="14" applyFont="1" applyAlignment="1">
      <alignment horizontal="left" wrapText="1"/>
    </xf>
    <xf numFmtId="0" fontId="28" fillId="0" borderId="0" xfId="6" applyFont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2" borderId="8" xfId="6" applyFont="1" applyFill="1" applyBorder="1" applyAlignment="1">
      <alignment horizontal="center" vertical="center" wrapText="1"/>
    </xf>
    <xf numFmtId="3" fontId="7" fillId="9" borderId="8" xfId="0" applyNumberFormat="1" applyFont="1" applyFill="1" applyBorder="1" applyAlignment="1">
      <alignment horizontal="center" vertical="center" wrapText="1"/>
    </xf>
  </cellXfs>
  <cellStyles count="18">
    <cellStyle name="Обычный" xfId="0" builtinId="0"/>
    <cellStyle name="Обычный 12" xfId="7"/>
    <cellStyle name="Обычный 12 2" xfId="16"/>
    <cellStyle name="Обычный 2" xfId="1"/>
    <cellStyle name="Обычный 2 2" xfId="8"/>
    <cellStyle name="Обычный 3" xfId="3"/>
    <cellStyle name="Обычный 3 2" xfId="14"/>
    <cellStyle name="Обычный 4" xfId="4"/>
    <cellStyle name="Обычный 5" xfId="5"/>
    <cellStyle name="Обычный 5 2" xfId="15"/>
    <cellStyle name="Обычный 6" xfId="11"/>
    <cellStyle name="Обычный 6 2" xfId="12"/>
    <cellStyle name="Обычный 7" xfId="6"/>
    <cellStyle name="Обычный 7 2" xfId="10"/>
    <cellStyle name="Обычный 7 2 2" xfId="13"/>
    <cellStyle name="Обычный 7 2 2 2" xfId="17"/>
    <cellStyle name="Финансовый" xfId="2" builtinId="3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125</xdr:row>
      <xdr:rowOff>89647</xdr:rowOff>
    </xdr:from>
    <xdr:to>
      <xdr:col>11</xdr:col>
      <xdr:colOff>215215</xdr:colOff>
      <xdr:row>129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22412" y="48612718"/>
          <a:ext cx="15881839" cy="7267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*)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Примечание: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мероприятия по приобретению жилых помещений для предоставления взамен изымаемых по данным адресам будут исполнены при наличии софинансирования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за счет средств вышестоящих бюджетов после утвердения региональной адресной программы "Переселение граждан из аварийного жилищного фонда на территории Калининградской области"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97"/>
  <sheetViews>
    <sheetView view="pageBreakPreview" topLeftCell="A363" zoomScale="85" zoomScaleNormal="60" zoomScaleSheetLayoutView="85" zoomScalePageLayoutView="70" workbookViewId="0">
      <selection activeCell="H371" sqref="H371"/>
    </sheetView>
  </sheetViews>
  <sheetFormatPr defaultColWidth="8.7109375" defaultRowHeight="15.75" x14ac:dyDescent="0.25"/>
  <cols>
    <col min="1" max="3" width="11.85546875" style="3" bestFit="1" customWidth="1"/>
    <col min="4" max="4" width="18.28515625" style="3" customWidth="1"/>
    <col min="5" max="5" width="75.7109375" style="101" customWidth="1"/>
    <col min="6" max="6" width="28.85546875" style="3" customWidth="1"/>
    <col min="7" max="7" width="11" style="3" customWidth="1"/>
    <col min="8" max="8" width="17.5703125" style="80" customWidth="1"/>
    <col min="9" max="9" width="19.42578125" style="3" customWidth="1"/>
    <col min="10" max="10" width="17.85546875" style="3" customWidth="1"/>
    <col min="11" max="11" width="16.42578125" style="3" customWidth="1"/>
    <col min="12" max="12" width="14.42578125" style="3" customWidth="1"/>
    <col min="13" max="13" width="14.8554687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32.42578125" style="2" customWidth="1"/>
    <col min="26" max="26" width="20.42578125" style="2" customWidth="1"/>
    <col min="27" max="27" width="29.5703125" style="2" customWidth="1"/>
    <col min="28" max="38" width="8.7109375" style="2" bestFit="1" customWidth="1"/>
    <col min="39" max="39" width="8.7109375" style="3" bestFit="1" customWidth="1"/>
    <col min="40" max="16384" width="8.7109375" style="3"/>
  </cols>
  <sheetData>
    <row r="1" spans="1:39" s="2" customFormat="1" ht="120" customHeight="1" x14ac:dyDescent="0.3">
      <c r="A1" s="38"/>
      <c r="B1" s="39"/>
      <c r="C1" s="39"/>
      <c r="D1" s="39"/>
      <c r="E1" s="100"/>
      <c r="F1" s="39"/>
      <c r="G1" s="39"/>
      <c r="H1" s="79"/>
      <c r="I1" s="39"/>
      <c r="J1" s="365" t="s">
        <v>324</v>
      </c>
      <c r="K1" s="365"/>
      <c r="L1" s="365"/>
      <c r="M1" s="365"/>
      <c r="N1" s="1"/>
      <c r="AM1" s="3"/>
    </row>
    <row r="2" spans="1:39" s="2" customFormat="1" ht="20.100000000000001" customHeight="1" x14ac:dyDescent="0.25">
      <c r="A2" s="366" t="s">
        <v>0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4"/>
      <c r="AM2" s="3"/>
    </row>
    <row r="3" spans="1:39" s="2" customFormat="1" ht="20.100000000000001" customHeight="1" x14ac:dyDescent="0.25">
      <c r="A3" s="366" t="s">
        <v>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5"/>
      <c r="AM3" s="3"/>
    </row>
    <row r="4" spans="1:39" s="2" customFormat="1" ht="20.100000000000001" customHeight="1" x14ac:dyDescent="0.25">
      <c r="A4" s="38"/>
      <c r="B4" s="38"/>
      <c r="C4" s="366" t="s">
        <v>2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5"/>
      <c r="AM4" s="3"/>
    </row>
    <row r="5" spans="1:39" ht="20.100000000000001" customHeight="1" x14ac:dyDescent="0.25"/>
    <row r="6" spans="1:39" s="2" customFormat="1" ht="81.75" customHeight="1" x14ac:dyDescent="0.25">
      <c r="A6" s="367" t="s">
        <v>3</v>
      </c>
      <c r="B6" s="367" t="s">
        <v>4</v>
      </c>
      <c r="C6" s="370" t="s">
        <v>283</v>
      </c>
      <c r="D6" s="357" t="s">
        <v>6</v>
      </c>
      <c r="E6" s="357" t="s">
        <v>7</v>
      </c>
      <c r="F6" s="357" t="s">
        <v>8</v>
      </c>
      <c r="G6" s="373"/>
      <c r="H6" s="374"/>
      <c r="I6" s="374"/>
      <c r="J6" s="375"/>
      <c r="K6" s="374" t="s">
        <v>9</v>
      </c>
      <c r="L6" s="374"/>
      <c r="M6" s="375"/>
      <c r="N6" s="356" t="s">
        <v>10</v>
      </c>
      <c r="O6" s="346" t="s">
        <v>11</v>
      </c>
      <c r="P6" s="347"/>
      <c r="Q6" s="347"/>
      <c r="R6" s="346"/>
      <c r="T6" s="356" t="s">
        <v>12</v>
      </c>
      <c r="U6" s="347"/>
      <c r="V6" s="347"/>
      <c r="W6" s="346"/>
      <c r="AM6" s="3"/>
    </row>
    <row r="7" spans="1:39" s="2" customFormat="1" ht="23.25" customHeight="1" x14ac:dyDescent="0.25">
      <c r="A7" s="368"/>
      <c r="B7" s="368"/>
      <c r="C7" s="371"/>
      <c r="D7" s="358"/>
      <c r="E7" s="358"/>
      <c r="F7" s="357" t="s">
        <v>13</v>
      </c>
      <c r="G7" s="360" t="s">
        <v>14</v>
      </c>
      <c r="H7" s="362" t="s">
        <v>15</v>
      </c>
      <c r="I7" s="362"/>
      <c r="J7" s="362"/>
      <c r="K7" s="376"/>
      <c r="L7" s="376"/>
      <c r="M7" s="377"/>
      <c r="N7" s="363"/>
      <c r="O7" s="35"/>
      <c r="P7" s="34"/>
      <c r="Q7" s="34"/>
      <c r="R7" s="34"/>
      <c r="T7" s="34"/>
      <c r="U7" s="34"/>
      <c r="V7" s="34"/>
      <c r="W7" s="34"/>
      <c r="AM7" s="3"/>
    </row>
    <row r="8" spans="1:39" s="2" customFormat="1" ht="22.5" customHeight="1" x14ac:dyDescent="0.25">
      <c r="A8" s="368"/>
      <c r="B8" s="368"/>
      <c r="C8" s="371"/>
      <c r="D8" s="358"/>
      <c r="E8" s="358"/>
      <c r="F8" s="358"/>
      <c r="G8" s="361"/>
      <c r="H8" s="362"/>
      <c r="I8" s="362"/>
      <c r="J8" s="362"/>
      <c r="K8" s="378"/>
      <c r="L8" s="378"/>
      <c r="M8" s="379"/>
      <c r="N8" s="364"/>
      <c r="O8" s="35"/>
      <c r="P8" s="34"/>
      <c r="Q8" s="34"/>
      <c r="R8" s="34"/>
      <c r="T8" s="34"/>
      <c r="U8" s="34"/>
      <c r="V8" s="34"/>
      <c r="W8" s="34"/>
      <c r="AM8" s="3"/>
    </row>
    <row r="9" spans="1:39" s="2" customFormat="1" ht="43.5" customHeight="1" x14ac:dyDescent="0.25">
      <c r="A9" s="369"/>
      <c r="B9" s="369"/>
      <c r="C9" s="372"/>
      <c r="D9" s="359"/>
      <c r="E9" s="359"/>
      <c r="F9" s="359"/>
      <c r="G9" s="359"/>
      <c r="H9" s="81" t="s">
        <v>16</v>
      </c>
      <c r="I9" s="37" t="s">
        <v>17</v>
      </c>
      <c r="J9" s="37" t="s">
        <v>18</v>
      </c>
      <c r="K9" s="36" t="s">
        <v>16</v>
      </c>
      <c r="L9" s="36" t="s">
        <v>17</v>
      </c>
      <c r="M9" s="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M9" s="3"/>
    </row>
    <row r="10" spans="1:39" s="2" customFormat="1" ht="20.100000000000001" customHeight="1" x14ac:dyDescent="0.25">
      <c r="A10" s="105">
        <v>1</v>
      </c>
      <c r="B10" s="105">
        <v>2</v>
      </c>
      <c r="C10" s="105">
        <v>3</v>
      </c>
      <c r="D10" s="105">
        <v>4</v>
      </c>
      <c r="E10" s="105">
        <v>5</v>
      </c>
      <c r="F10" s="105">
        <v>6</v>
      </c>
      <c r="G10" s="105">
        <v>7</v>
      </c>
      <c r="H10" s="152">
        <v>8</v>
      </c>
      <c r="I10" s="105">
        <v>9</v>
      </c>
      <c r="J10" s="105">
        <v>10</v>
      </c>
      <c r="K10" s="105">
        <v>11</v>
      </c>
      <c r="L10" s="105">
        <v>12</v>
      </c>
      <c r="M10" s="105">
        <v>13</v>
      </c>
      <c r="N10" s="6"/>
      <c r="AM10" s="3"/>
    </row>
    <row r="11" spans="1:39" s="2" customFormat="1" ht="20.100000000000001" customHeight="1" x14ac:dyDescent="0.25">
      <c r="A11" s="11" t="s">
        <v>19</v>
      </c>
      <c r="B11" s="11" t="s">
        <v>19</v>
      </c>
      <c r="C11" s="11" t="s">
        <v>19</v>
      </c>
      <c r="D11" s="11" t="s">
        <v>19</v>
      </c>
      <c r="E11" s="276" t="s">
        <v>20</v>
      </c>
      <c r="F11" s="82" t="s">
        <v>19</v>
      </c>
      <c r="G11" s="82" t="s">
        <v>19</v>
      </c>
      <c r="H11" s="82" t="s">
        <v>19</v>
      </c>
      <c r="I11" s="11" t="s">
        <v>19</v>
      </c>
      <c r="J11" s="11" t="s">
        <v>19</v>
      </c>
      <c r="K11" s="12">
        <f>K12+K17+K167+K171+K194+K220+K384</f>
        <v>968626.05999999994</v>
      </c>
      <c r="L11" s="12">
        <f>L12+L17+L167+L171+L194+L220+L384</f>
        <v>456000.94</v>
      </c>
      <c r="M11" s="12">
        <f>M12+M17+M167+M171+M194+M220+M384</f>
        <v>399887.07</v>
      </c>
      <c r="N11" s="12" t="e">
        <f>N12+N17+N70+#REF!+N193+N206</f>
        <v>#REF!</v>
      </c>
      <c r="O11" s="12" t="e">
        <f>O12+O17+O70+#REF!+O193+O206</f>
        <v>#REF!</v>
      </c>
      <c r="P11" s="12" t="e">
        <f>P12+P17+P70+#REF!+P193+P206</f>
        <v>#REF!</v>
      </c>
      <c r="Q11" s="12" t="e">
        <f>Q12+Q17+Q70+#REF!+Q193+Q206</f>
        <v>#REF!</v>
      </c>
      <c r="R11" s="12" t="e">
        <f>R12+R17+R70+#REF!+R193+R206</f>
        <v>#REF!</v>
      </c>
      <c r="S11" s="12" t="e">
        <f>S12+S17+S70+#REF!+S193+S206</f>
        <v>#REF!</v>
      </c>
      <c r="T11" s="12" t="e">
        <f>T12+T17+T70+#REF!+T193+T206</f>
        <v>#REF!</v>
      </c>
      <c r="U11" s="12" t="e">
        <f>U12+U17+U70+#REF!+U193+U206</f>
        <v>#REF!</v>
      </c>
      <c r="V11" s="12" t="e">
        <f>V12+V17+V70+#REF!+V193+V206</f>
        <v>#REF!</v>
      </c>
      <c r="W11" s="12" t="e">
        <f>W12+W17+W70+#REF!+W193+W206</f>
        <v>#REF!</v>
      </c>
      <c r="X11" s="12" t="e">
        <f>X12+X17+X70+#REF!+X193+X206</f>
        <v>#VALUE!</v>
      </c>
      <c r="AM11" s="3"/>
    </row>
    <row r="12" spans="1:39" s="2" customFormat="1" ht="50.1" customHeight="1" x14ac:dyDescent="0.25">
      <c r="A12" s="135">
        <v>1</v>
      </c>
      <c r="B12" s="136" t="s">
        <v>21</v>
      </c>
      <c r="C12" s="136" t="s">
        <v>361</v>
      </c>
      <c r="D12" s="136" t="s">
        <v>19</v>
      </c>
      <c r="E12" s="137" t="s">
        <v>278</v>
      </c>
      <c r="F12" s="136" t="s">
        <v>24</v>
      </c>
      <c r="G12" s="136" t="s">
        <v>25</v>
      </c>
      <c r="H12" s="136">
        <f t="shared" ref="H12:M12" si="0">H13</f>
        <v>1</v>
      </c>
      <c r="I12" s="138">
        <f t="shared" si="0"/>
        <v>0</v>
      </c>
      <c r="J12" s="138">
        <f t="shared" si="0"/>
        <v>0</v>
      </c>
      <c r="K12" s="140">
        <f>K13</f>
        <v>40737.22</v>
      </c>
      <c r="L12" s="140">
        <f t="shared" si="0"/>
        <v>0</v>
      </c>
      <c r="M12" s="140">
        <f t="shared" si="0"/>
        <v>0</v>
      </c>
      <c r="N12" s="5"/>
      <c r="O12" s="13"/>
      <c r="P12" s="13"/>
      <c r="Q12" s="13">
        <v>1000</v>
      </c>
      <c r="R12" s="13">
        <v>1000</v>
      </c>
      <c r="S12" s="13"/>
      <c r="T12" s="13"/>
      <c r="U12" s="13"/>
      <c r="V12" s="13" t="e">
        <f>Q12-#REF!</f>
        <v>#REF!</v>
      </c>
      <c r="W12" s="13" t="e">
        <f>R12-#REF!</f>
        <v>#REF!</v>
      </c>
      <c r="X12" s="78" t="s">
        <v>26</v>
      </c>
      <c r="AM12" s="3"/>
    </row>
    <row r="13" spans="1:39" s="2" customFormat="1" ht="39.950000000000003" customHeight="1" x14ac:dyDescent="0.25">
      <c r="A13" s="336">
        <v>1</v>
      </c>
      <c r="B13" s="333" t="s">
        <v>21</v>
      </c>
      <c r="C13" s="333" t="s">
        <v>22</v>
      </c>
      <c r="D13" s="333" t="s">
        <v>27</v>
      </c>
      <c r="E13" s="116" t="s">
        <v>23</v>
      </c>
      <c r="F13" s="96" t="s">
        <v>24</v>
      </c>
      <c r="G13" s="96" t="s">
        <v>25</v>
      </c>
      <c r="H13" s="96">
        <v>1</v>
      </c>
      <c r="I13" s="96">
        <v>0</v>
      </c>
      <c r="J13" s="96">
        <v>0</v>
      </c>
      <c r="K13" s="98">
        <f>28737.22+12000</f>
        <v>40737.22</v>
      </c>
      <c r="L13" s="98">
        <v>0</v>
      </c>
      <c r="M13" s="98">
        <v>0</v>
      </c>
      <c r="N13" s="5"/>
      <c r="O13" s="13"/>
      <c r="P13" s="13"/>
      <c r="Q13" s="13"/>
      <c r="R13" s="13"/>
      <c r="S13" s="13"/>
      <c r="T13" s="13"/>
      <c r="U13" s="13"/>
      <c r="V13" s="13"/>
      <c r="W13" s="13"/>
      <c r="AM13" s="3"/>
    </row>
    <row r="14" spans="1:39" s="2" customFormat="1" ht="20.100000000000001" customHeight="1" x14ac:dyDescent="0.25">
      <c r="A14" s="344"/>
      <c r="B14" s="344"/>
      <c r="C14" s="344"/>
      <c r="D14" s="344"/>
      <c r="E14" s="91" t="s">
        <v>248</v>
      </c>
      <c r="F14" s="309" t="s">
        <v>289</v>
      </c>
      <c r="G14" s="309" t="s">
        <v>289</v>
      </c>
      <c r="H14" s="250" t="s">
        <v>229</v>
      </c>
      <c r="I14" s="309" t="s">
        <v>289</v>
      </c>
      <c r="J14" s="309" t="s">
        <v>289</v>
      </c>
      <c r="K14" s="309" t="s">
        <v>289</v>
      </c>
      <c r="L14" s="309" t="s">
        <v>289</v>
      </c>
      <c r="M14" s="309" t="s">
        <v>289</v>
      </c>
      <c r="N14" s="5"/>
      <c r="O14" s="13"/>
      <c r="P14" s="13"/>
      <c r="Q14" s="13"/>
      <c r="R14" s="13"/>
      <c r="S14" s="13"/>
      <c r="T14" s="13"/>
      <c r="U14" s="13"/>
      <c r="V14" s="13"/>
      <c r="W14" s="13"/>
      <c r="AM14" s="3"/>
    </row>
    <row r="15" spans="1:39" s="2" customFormat="1" ht="20.100000000000001" customHeight="1" x14ac:dyDescent="0.25">
      <c r="A15" s="344"/>
      <c r="B15" s="344"/>
      <c r="C15" s="344"/>
      <c r="D15" s="344"/>
      <c r="E15" s="91" t="s">
        <v>343</v>
      </c>
      <c r="F15" s="309" t="s">
        <v>289</v>
      </c>
      <c r="G15" s="309" t="s">
        <v>289</v>
      </c>
      <c r="H15" s="250" t="s">
        <v>228</v>
      </c>
      <c r="I15" s="309" t="s">
        <v>289</v>
      </c>
      <c r="J15" s="309" t="s">
        <v>289</v>
      </c>
      <c r="K15" s="309" t="s">
        <v>289</v>
      </c>
      <c r="L15" s="309" t="s">
        <v>289</v>
      </c>
      <c r="M15" s="309" t="s">
        <v>289</v>
      </c>
      <c r="N15" s="5"/>
      <c r="O15" s="13"/>
      <c r="P15" s="13"/>
      <c r="Q15" s="13"/>
      <c r="R15" s="13"/>
      <c r="S15" s="13"/>
      <c r="T15" s="13"/>
      <c r="U15" s="13"/>
      <c r="V15" s="13"/>
      <c r="W15" s="13"/>
      <c r="AM15" s="3"/>
    </row>
    <row r="16" spans="1:39" s="2" customFormat="1" ht="20.100000000000001" customHeight="1" x14ac:dyDescent="0.25">
      <c r="A16" s="345"/>
      <c r="B16" s="345"/>
      <c r="C16" s="345"/>
      <c r="D16" s="345"/>
      <c r="E16" s="91" t="s">
        <v>32</v>
      </c>
      <c r="F16" s="309" t="s">
        <v>289</v>
      </c>
      <c r="G16" s="309" t="s">
        <v>289</v>
      </c>
      <c r="H16" s="250" t="s">
        <v>39</v>
      </c>
      <c r="I16" s="309" t="s">
        <v>289</v>
      </c>
      <c r="J16" s="309" t="s">
        <v>289</v>
      </c>
      <c r="K16" s="309" t="s">
        <v>289</v>
      </c>
      <c r="L16" s="309" t="s">
        <v>289</v>
      </c>
      <c r="M16" s="309" t="s">
        <v>289</v>
      </c>
      <c r="N16" s="5"/>
      <c r="O16" s="13"/>
      <c r="P16" s="13"/>
      <c r="Q16" s="13"/>
      <c r="R16" s="13"/>
      <c r="S16" s="13"/>
      <c r="T16" s="13"/>
      <c r="U16" s="13"/>
      <c r="V16" s="13"/>
      <c r="W16" s="13"/>
      <c r="AM16" s="3"/>
    </row>
    <row r="17" spans="1:39" s="2" customFormat="1" ht="39.950000000000003" customHeight="1" x14ac:dyDescent="0.25">
      <c r="A17" s="351">
        <v>1</v>
      </c>
      <c r="B17" s="351" t="s">
        <v>21</v>
      </c>
      <c r="C17" s="351" t="s">
        <v>33</v>
      </c>
      <c r="D17" s="351" t="s">
        <v>19</v>
      </c>
      <c r="E17" s="352" t="s">
        <v>34</v>
      </c>
      <c r="F17" s="138" t="s">
        <v>24</v>
      </c>
      <c r="G17" s="138" t="s">
        <v>25</v>
      </c>
      <c r="H17" s="213">
        <f>H19+H23+H30+H40+H48+H56+H61+H68+H72+H76+H84+H88+H92+H96+H101+H104</f>
        <v>2</v>
      </c>
      <c r="I17" s="213">
        <f>I19+I23+I30+I40+I48+I56+I61+I68+I72+I76+I84+I88+I92+I96+I101+I104</f>
        <v>3</v>
      </c>
      <c r="J17" s="213">
        <f>J19+J23+J30+J40+J48+J56+J61+J68+J72+J76+J84+J88+J92+J96+J101+J104</f>
        <v>3</v>
      </c>
      <c r="K17" s="339">
        <f>K19+K23+K30+K40+K48+K61+K68+K56+K151+K155+K159+K115+K96+K88+K72+K101+K143+K92+K76+K107+K111+K163+K84+K104+K146+K119+K123+K127+K131+K135+K139</f>
        <v>349612.02999999997</v>
      </c>
      <c r="L17" s="339">
        <f>L19+L23+L30+L40+L48+L61+L68+L56+L151+L155+L159+L115+L96+L88+L72+L101+L143+L92+L76+L107+L111+L163+L84+L104+L146</f>
        <v>189000.94</v>
      </c>
      <c r="M17" s="339">
        <f>M19+M23+M30+M40+M48+M61+M68+M56+M151+M155+M159+M115+M96+M88+M72+M101+M143+M92+M76+M107+M111+M163+M84+M104+M146</f>
        <v>132887.07</v>
      </c>
      <c r="N17" s="5"/>
      <c r="O17" s="13"/>
      <c r="P17" s="13"/>
      <c r="Q17" s="13"/>
      <c r="R17" s="13"/>
      <c r="S17" s="13"/>
      <c r="T17" s="13"/>
      <c r="U17" s="13"/>
      <c r="V17" s="13"/>
      <c r="W17" s="13"/>
      <c r="AM17" s="3"/>
    </row>
    <row r="18" spans="1:39" s="2" customFormat="1" ht="51" customHeight="1" x14ac:dyDescent="0.25">
      <c r="A18" s="340"/>
      <c r="B18" s="340"/>
      <c r="C18" s="340"/>
      <c r="D18" s="340"/>
      <c r="E18" s="353"/>
      <c r="F18" s="138" t="s">
        <v>388</v>
      </c>
      <c r="G18" s="138" t="s">
        <v>223</v>
      </c>
      <c r="H18" s="213">
        <f>H24+H31+H41+H49+H57+H62+H69+H73+H85+H89+H97</f>
        <v>11</v>
      </c>
      <c r="I18" s="213">
        <f>I31+I41+I49+I57+I62+I69+I73+I85+I89+I97</f>
        <v>0</v>
      </c>
      <c r="J18" s="213">
        <f>J31+J41+J49+J57+J62+J69+J73+J85+J89+J97</f>
        <v>0</v>
      </c>
      <c r="K18" s="340"/>
      <c r="L18" s="340"/>
      <c r="M18" s="340"/>
      <c r="N18" s="5"/>
      <c r="O18" s="13"/>
      <c r="P18" s="13"/>
      <c r="Q18" s="13"/>
      <c r="R18" s="13"/>
      <c r="S18" s="13"/>
      <c r="T18" s="13"/>
      <c r="U18" s="13"/>
      <c r="V18" s="13"/>
      <c r="W18" s="13"/>
      <c r="Y18" s="295"/>
      <c r="AM18" s="3"/>
    </row>
    <row r="19" spans="1:39" s="2" customFormat="1" ht="39.950000000000003" customHeight="1" x14ac:dyDescent="0.25">
      <c r="A19" s="336">
        <v>1</v>
      </c>
      <c r="B19" s="333" t="s">
        <v>21</v>
      </c>
      <c r="C19" s="333" t="s">
        <v>33</v>
      </c>
      <c r="D19" s="333" t="s">
        <v>36</v>
      </c>
      <c r="E19" s="109" t="s">
        <v>409</v>
      </c>
      <c r="F19" s="97" t="s">
        <v>24</v>
      </c>
      <c r="G19" s="97" t="s">
        <v>25</v>
      </c>
      <c r="H19" s="96">
        <v>0</v>
      </c>
      <c r="I19" s="96">
        <v>1</v>
      </c>
      <c r="J19" s="96">
        <v>0</v>
      </c>
      <c r="K19" s="98">
        <f>35861.89+1387.8</f>
        <v>37249.69</v>
      </c>
      <c r="L19" s="98">
        <v>93566.37</v>
      </c>
      <c r="M19" s="98">
        <v>0</v>
      </c>
      <c r="N19" s="5"/>
      <c r="AM19" s="3"/>
    </row>
    <row r="20" spans="1:39" s="2" customFormat="1" ht="20.100000000000001" customHeight="1" x14ac:dyDescent="0.25">
      <c r="A20" s="337"/>
      <c r="B20" s="334"/>
      <c r="C20" s="334"/>
      <c r="D20" s="334"/>
      <c r="E20" s="91" t="s">
        <v>248</v>
      </c>
      <c r="F20" s="309" t="s">
        <v>289</v>
      </c>
      <c r="G20" s="309" t="s">
        <v>289</v>
      </c>
      <c r="H20" s="40" t="s">
        <v>228</v>
      </c>
      <c r="I20" s="309" t="s">
        <v>289</v>
      </c>
      <c r="J20" s="309" t="s">
        <v>289</v>
      </c>
      <c r="K20" s="309" t="s">
        <v>289</v>
      </c>
      <c r="L20" s="309" t="s">
        <v>289</v>
      </c>
      <c r="M20" s="309" t="s">
        <v>289</v>
      </c>
      <c r="N20" s="5"/>
      <c r="AM20" s="3"/>
    </row>
    <row r="21" spans="1:39" ht="20.100000000000001" customHeight="1" x14ac:dyDescent="0.25">
      <c r="A21" s="337"/>
      <c r="B21" s="334"/>
      <c r="C21" s="334"/>
      <c r="D21" s="334"/>
      <c r="E21" s="91" t="s">
        <v>343</v>
      </c>
      <c r="F21" s="309" t="s">
        <v>289</v>
      </c>
      <c r="G21" s="309" t="s">
        <v>289</v>
      </c>
      <c r="H21" s="309" t="s">
        <v>289</v>
      </c>
      <c r="I21" s="40" t="s">
        <v>227</v>
      </c>
      <c r="J21" s="309" t="s">
        <v>289</v>
      </c>
      <c r="K21" s="309" t="s">
        <v>289</v>
      </c>
      <c r="L21" s="309" t="s">
        <v>289</v>
      </c>
      <c r="M21" s="309" t="s">
        <v>289</v>
      </c>
    </row>
    <row r="22" spans="1:39" ht="20.100000000000001" customHeight="1" x14ac:dyDescent="0.25">
      <c r="A22" s="338"/>
      <c r="B22" s="335"/>
      <c r="C22" s="335"/>
      <c r="D22" s="335"/>
      <c r="E22" s="91" t="s">
        <v>32</v>
      </c>
      <c r="F22" s="309" t="s">
        <v>289</v>
      </c>
      <c r="G22" s="309" t="s">
        <v>289</v>
      </c>
      <c r="H22" s="309" t="s">
        <v>289</v>
      </c>
      <c r="I22" s="40" t="s">
        <v>228</v>
      </c>
      <c r="J22" s="309" t="s">
        <v>289</v>
      </c>
      <c r="K22" s="309" t="s">
        <v>289</v>
      </c>
      <c r="L22" s="309" t="s">
        <v>289</v>
      </c>
      <c r="M22" s="309" t="s">
        <v>289</v>
      </c>
    </row>
    <row r="23" spans="1:39" ht="30" customHeight="1" x14ac:dyDescent="0.25">
      <c r="A23" s="336">
        <v>1</v>
      </c>
      <c r="B23" s="333" t="s">
        <v>21</v>
      </c>
      <c r="C23" s="333" t="s">
        <v>33</v>
      </c>
      <c r="D23" s="333" t="s">
        <v>36</v>
      </c>
      <c r="E23" s="354" t="s">
        <v>598</v>
      </c>
      <c r="F23" s="97" t="s">
        <v>24</v>
      </c>
      <c r="G23" s="97" t="s">
        <v>25</v>
      </c>
      <c r="H23" s="96">
        <v>0</v>
      </c>
      <c r="I23" s="96">
        <v>1</v>
      </c>
      <c r="J23" s="96">
        <v>0</v>
      </c>
      <c r="K23" s="392">
        <v>31065.22</v>
      </c>
      <c r="L23" s="392">
        <v>70148.179999999993</v>
      </c>
      <c r="M23" s="394">
        <v>0</v>
      </c>
    </row>
    <row r="24" spans="1:39" ht="30" customHeight="1" x14ac:dyDescent="0.25">
      <c r="A24" s="337"/>
      <c r="B24" s="334"/>
      <c r="C24" s="334"/>
      <c r="D24" s="334"/>
      <c r="E24" s="390"/>
      <c r="F24" s="97" t="s">
        <v>388</v>
      </c>
      <c r="G24" s="97" t="s">
        <v>25</v>
      </c>
      <c r="H24" s="179">
        <v>1</v>
      </c>
      <c r="I24" s="179">
        <v>0</v>
      </c>
      <c r="J24" s="179">
        <v>0</v>
      </c>
      <c r="K24" s="393"/>
      <c r="L24" s="393"/>
      <c r="M24" s="394"/>
    </row>
    <row r="25" spans="1:39" ht="20.100000000000001" customHeight="1" x14ac:dyDescent="0.25">
      <c r="A25" s="337"/>
      <c r="B25" s="334"/>
      <c r="C25" s="334"/>
      <c r="D25" s="334"/>
      <c r="E25" s="91" t="s">
        <v>363</v>
      </c>
      <c r="F25" s="309" t="s">
        <v>289</v>
      </c>
      <c r="G25" s="309" t="s">
        <v>289</v>
      </c>
      <c r="H25" s="40" t="s">
        <v>57</v>
      </c>
      <c r="I25" s="309" t="s">
        <v>289</v>
      </c>
      <c r="J25" s="309" t="s">
        <v>289</v>
      </c>
      <c r="K25" s="309" t="s">
        <v>289</v>
      </c>
      <c r="L25" s="309" t="s">
        <v>289</v>
      </c>
      <c r="M25" s="309" t="s">
        <v>289</v>
      </c>
    </row>
    <row r="26" spans="1:39" ht="20.100000000000001" customHeight="1" x14ac:dyDescent="0.25">
      <c r="A26" s="337"/>
      <c r="B26" s="334"/>
      <c r="C26" s="334"/>
      <c r="D26" s="334"/>
      <c r="E26" s="91" t="s">
        <v>32</v>
      </c>
      <c r="F26" s="309" t="s">
        <v>289</v>
      </c>
      <c r="G26" s="309" t="s">
        <v>289</v>
      </c>
      <c r="H26" s="40" t="s">
        <v>227</v>
      </c>
      <c r="I26" s="309" t="s">
        <v>289</v>
      </c>
      <c r="J26" s="309" t="s">
        <v>289</v>
      </c>
      <c r="K26" s="309" t="s">
        <v>289</v>
      </c>
      <c r="L26" s="309" t="s">
        <v>289</v>
      </c>
      <c r="M26" s="309" t="s">
        <v>289</v>
      </c>
    </row>
    <row r="27" spans="1:39" ht="20.100000000000001" customHeight="1" x14ac:dyDescent="0.25">
      <c r="A27" s="344"/>
      <c r="B27" s="344"/>
      <c r="C27" s="344"/>
      <c r="D27" s="344"/>
      <c r="E27" s="91" t="s">
        <v>248</v>
      </c>
      <c r="F27" s="309" t="s">
        <v>289</v>
      </c>
      <c r="G27" s="309" t="s">
        <v>289</v>
      </c>
      <c r="H27" s="40" t="s">
        <v>228</v>
      </c>
      <c r="I27" s="309" t="s">
        <v>289</v>
      </c>
      <c r="J27" s="309" t="s">
        <v>289</v>
      </c>
      <c r="K27" s="309" t="s">
        <v>289</v>
      </c>
      <c r="L27" s="309" t="s">
        <v>289</v>
      </c>
      <c r="M27" s="309" t="s">
        <v>289</v>
      </c>
    </row>
    <row r="28" spans="1:39" ht="20.100000000000001" customHeight="1" x14ac:dyDescent="0.25">
      <c r="A28" s="344"/>
      <c r="B28" s="344"/>
      <c r="C28" s="344"/>
      <c r="D28" s="344"/>
      <c r="E28" s="91" t="s">
        <v>343</v>
      </c>
      <c r="F28" s="309" t="s">
        <v>289</v>
      </c>
      <c r="G28" s="309" t="s">
        <v>289</v>
      </c>
      <c r="H28" s="309" t="s">
        <v>289</v>
      </c>
      <c r="I28" s="40" t="s">
        <v>227</v>
      </c>
      <c r="J28" s="309" t="s">
        <v>289</v>
      </c>
      <c r="K28" s="309" t="s">
        <v>289</v>
      </c>
      <c r="L28" s="309" t="s">
        <v>289</v>
      </c>
      <c r="M28" s="309" t="s">
        <v>289</v>
      </c>
    </row>
    <row r="29" spans="1:39" ht="20.100000000000001" customHeight="1" x14ac:dyDescent="0.25">
      <c r="A29" s="345"/>
      <c r="B29" s="345"/>
      <c r="C29" s="345"/>
      <c r="D29" s="345"/>
      <c r="E29" s="91" t="s">
        <v>32</v>
      </c>
      <c r="F29" s="309" t="s">
        <v>289</v>
      </c>
      <c r="G29" s="309" t="s">
        <v>289</v>
      </c>
      <c r="H29" s="309" t="s">
        <v>289</v>
      </c>
      <c r="I29" s="40" t="s">
        <v>228</v>
      </c>
      <c r="J29" s="309" t="s">
        <v>289</v>
      </c>
      <c r="K29" s="309" t="s">
        <v>289</v>
      </c>
      <c r="L29" s="309" t="s">
        <v>289</v>
      </c>
      <c r="M29" s="309" t="s">
        <v>289</v>
      </c>
    </row>
    <row r="30" spans="1:39" ht="30" customHeight="1" x14ac:dyDescent="0.25">
      <c r="A30" s="336">
        <v>1</v>
      </c>
      <c r="B30" s="333" t="s">
        <v>21</v>
      </c>
      <c r="C30" s="333" t="s">
        <v>33</v>
      </c>
      <c r="D30" s="333" t="s">
        <v>36</v>
      </c>
      <c r="E30" s="354" t="s">
        <v>40</v>
      </c>
      <c r="F30" s="97" t="s">
        <v>24</v>
      </c>
      <c r="G30" s="97" t="s">
        <v>25</v>
      </c>
      <c r="H30" s="96">
        <v>0</v>
      </c>
      <c r="I30" s="96">
        <v>1</v>
      </c>
      <c r="J30" s="96">
        <v>0</v>
      </c>
      <c r="K30" s="348">
        <f>3998+33000</f>
        <v>36998</v>
      </c>
      <c r="L30" s="348">
        <v>25286.39</v>
      </c>
      <c r="M30" s="349">
        <v>0</v>
      </c>
    </row>
    <row r="31" spans="1:39" ht="30" customHeight="1" x14ac:dyDescent="0.25">
      <c r="A31" s="337"/>
      <c r="B31" s="334"/>
      <c r="C31" s="334"/>
      <c r="D31" s="334"/>
      <c r="E31" s="390"/>
      <c r="F31" s="97" t="s">
        <v>388</v>
      </c>
      <c r="G31" s="97" t="s">
        <v>25</v>
      </c>
      <c r="H31" s="96">
        <v>1</v>
      </c>
      <c r="I31" s="96">
        <v>0</v>
      </c>
      <c r="J31" s="96">
        <v>0</v>
      </c>
      <c r="K31" s="380"/>
      <c r="L31" s="380"/>
      <c r="M31" s="383"/>
    </row>
    <row r="32" spans="1:39" ht="20.100000000000001" customHeight="1" x14ac:dyDescent="0.25">
      <c r="A32" s="337"/>
      <c r="B32" s="334"/>
      <c r="C32" s="334"/>
      <c r="D32" s="334"/>
      <c r="E32" s="277" t="s">
        <v>363</v>
      </c>
      <c r="F32" s="309" t="s">
        <v>289</v>
      </c>
      <c r="G32" s="309" t="s">
        <v>289</v>
      </c>
      <c r="H32" s="40" t="s">
        <v>39</v>
      </c>
      <c r="I32" s="309" t="s">
        <v>289</v>
      </c>
      <c r="J32" s="309" t="s">
        <v>289</v>
      </c>
      <c r="K32" s="309" t="s">
        <v>289</v>
      </c>
      <c r="L32" s="309" t="s">
        <v>289</v>
      </c>
      <c r="M32" s="309" t="s">
        <v>289</v>
      </c>
    </row>
    <row r="33" spans="1:38" ht="20.100000000000001" customHeight="1" x14ac:dyDescent="0.25">
      <c r="A33" s="337"/>
      <c r="B33" s="334"/>
      <c r="C33" s="334"/>
      <c r="D33" s="334"/>
      <c r="E33" s="277" t="s">
        <v>553</v>
      </c>
      <c r="F33" s="309" t="s">
        <v>289</v>
      </c>
      <c r="G33" s="309" t="s">
        <v>289</v>
      </c>
      <c r="H33" s="40" t="s">
        <v>39</v>
      </c>
      <c r="I33" s="309" t="s">
        <v>289</v>
      </c>
      <c r="J33" s="309" t="s">
        <v>289</v>
      </c>
      <c r="K33" s="309" t="s">
        <v>289</v>
      </c>
      <c r="L33" s="309" t="s">
        <v>289</v>
      </c>
      <c r="M33" s="309" t="s">
        <v>289</v>
      </c>
    </row>
    <row r="34" spans="1:38" ht="20.100000000000001" customHeight="1" x14ac:dyDescent="0.25">
      <c r="A34" s="337"/>
      <c r="B34" s="334"/>
      <c r="C34" s="334"/>
      <c r="D34" s="334"/>
      <c r="E34" s="277" t="s">
        <v>554</v>
      </c>
      <c r="F34" s="309" t="s">
        <v>289</v>
      </c>
      <c r="G34" s="309" t="s">
        <v>289</v>
      </c>
      <c r="H34" s="40" t="s">
        <v>38</v>
      </c>
      <c r="I34" s="309" t="s">
        <v>289</v>
      </c>
      <c r="J34" s="309" t="s">
        <v>289</v>
      </c>
      <c r="K34" s="309" t="s">
        <v>289</v>
      </c>
      <c r="L34" s="309" t="s">
        <v>289</v>
      </c>
      <c r="M34" s="309" t="s">
        <v>289</v>
      </c>
    </row>
    <row r="35" spans="1:38" ht="20.100000000000001" customHeight="1" x14ac:dyDescent="0.25">
      <c r="A35" s="337"/>
      <c r="B35" s="334"/>
      <c r="C35" s="334"/>
      <c r="D35" s="334"/>
      <c r="E35" s="277" t="s">
        <v>555</v>
      </c>
      <c r="F35" s="309" t="s">
        <v>289</v>
      </c>
      <c r="G35" s="309" t="s">
        <v>289</v>
      </c>
      <c r="H35" s="40" t="s">
        <v>39</v>
      </c>
      <c r="I35" s="309" t="s">
        <v>289</v>
      </c>
      <c r="J35" s="309" t="s">
        <v>289</v>
      </c>
      <c r="K35" s="309" t="s">
        <v>289</v>
      </c>
      <c r="L35" s="309" t="s">
        <v>289</v>
      </c>
      <c r="M35" s="309" t="s">
        <v>289</v>
      </c>
    </row>
    <row r="36" spans="1:38" ht="20.100000000000001" customHeight="1" x14ac:dyDescent="0.25">
      <c r="A36" s="337"/>
      <c r="B36" s="334"/>
      <c r="C36" s="334"/>
      <c r="D36" s="334"/>
      <c r="E36" s="277" t="s">
        <v>556</v>
      </c>
      <c r="F36" s="309" t="s">
        <v>289</v>
      </c>
      <c r="G36" s="309" t="s">
        <v>289</v>
      </c>
      <c r="H36" s="40" t="s">
        <v>39</v>
      </c>
      <c r="I36" s="309" t="s">
        <v>289</v>
      </c>
      <c r="J36" s="309" t="s">
        <v>289</v>
      </c>
      <c r="K36" s="309" t="s">
        <v>289</v>
      </c>
      <c r="L36" s="309" t="s">
        <v>289</v>
      </c>
      <c r="M36" s="309" t="s">
        <v>289</v>
      </c>
    </row>
    <row r="37" spans="1:38" ht="20.100000000000001" customHeight="1" x14ac:dyDescent="0.25">
      <c r="A37" s="344"/>
      <c r="B37" s="344"/>
      <c r="C37" s="344"/>
      <c r="D37" s="344"/>
      <c r="E37" s="91" t="s">
        <v>248</v>
      </c>
      <c r="F37" s="309" t="s">
        <v>289</v>
      </c>
      <c r="G37" s="309" t="s">
        <v>289</v>
      </c>
      <c r="H37" s="309" t="s">
        <v>289</v>
      </c>
      <c r="I37" s="73" t="s">
        <v>37</v>
      </c>
      <c r="J37" s="309" t="s">
        <v>289</v>
      </c>
      <c r="K37" s="309" t="s">
        <v>289</v>
      </c>
      <c r="L37" s="309" t="s">
        <v>289</v>
      </c>
      <c r="M37" s="309" t="s">
        <v>289</v>
      </c>
    </row>
    <row r="38" spans="1:38" ht="20.100000000000001" customHeight="1" x14ac:dyDescent="0.25">
      <c r="A38" s="344"/>
      <c r="B38" s="344"/>
      <c r="C38" s="344"/>
      <c r="D38" s="344"/>
      <c r="E38" s="91" t="s">
        <v>343</v>
      </c>
      <c r="F38" s="309" t="s">
        <v>289</v>
      </c>
      <c r="G38" s="309" t="s">
        <v>289</v>
      </c>
      <c r="H38" s="309" t="s">
        <v>289</v>
      </c>
      <c r="I38" s="73" t="s">
        <v>227</v>
      </c>
      <c r="J38" s="309" t="s">
        <v>289</v>
      </c>
      <c r="K38" s="309" t="s">
        <v>289</v>
      </c>
      <c r="L38" s="309" t="s">
        <v>289</v>
      </c>
      <c r="M38" s="309" t="s">
        <v>289</v>
      </c>
    </row>
    <row r="39" spans="1:38" s="80" customFormat="1" ht="19.5" customHeight="1" x14ac:dyDescent="0.25">
      <c r="A39" s="345"/>
      <c r="B39" s="345"/>
      <c r="C39" s="345"/>
      <c r="D39" s="345"/>
      <c r="E39" s="91" t="s">
        <v>32</v>
      </c>
      <c r="F39" s="309" t="s">
        <v>289</v>
      </c>
      <c r="G39" s="309" t="s">
        <v>289</v>
      </c>
      <c r="H39" s="309" t="s">
        <v>289</v>
      </c>
      <c r="I39" s="73" t="s">
        <v>228</v>
      </c>
      <c r="J39" s="309" t="s">
        <v>289</v>
      </c>
      <c r="K39" s="309" t="s">
        <v>289</v>
      </c>
      <c r="L39" s="309" t="s">
        <v>289</v>
      </c>
      <c r="M39" s="309" t="s">
        <v>289</v>
      </c>
      <c r="N39" s="94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</row>
    <row r="40" spans="1:38" s="80" customFormat="1" ht="30" customHeight="1" x14ac:dyDescent="0.25">
      <c r="A40" s="336">
        <v>1</v>
      </c>
      <c r="B40" s="333" t="s">
        <v>21</v>
      </c>
      <c r="C40" s="333" t="s">
        <v>33</v>
      </c>
      <c r="D40" s="333" t="s">
        <v>36</v>
      </c>
      <c r="E40" s="354" t="s">
        <v>410</v>
      </c>
      <c r="F40" s="97" t="s">
        <v>24</v>
      </c>
      <c r="G40" s="97" t="s">
        <v>25</v>
      </c>
      <c r="H40" s="96">
        <v>0</v>
      </c>
      <c r="I40" s="96">
        <v>0</v>
      </c>
      <c r="J40" s="96">
        <v>1</v>
      </c>
      <c r="K40" s="348">
        <v>12000</v>
      </c>
      <c r="L40" s="349">
        <v>0</v>
      </c>
      <c r="M40" s="348">
        <v>70000</v>
      </c>
      <c r="N40" s="94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</row>
    <row r="41" spans="1:38" s="80" customFormat="1" ht="30" customHeight="1" x14ac:dyDescent="0.25">
      <c r="A41" s="337"/>
      <c r="B41" s="334"/>
      <c r="C41" s="334"/>
      <c r="D41" s="334"/>
      <c r="E41" s="355"/>
      <c r="F41" s="97" t="s">
        <v>388</v>
      </c>
      <c r="G41" s="97" t="s">
        <v>25</v>
      </c>
      <c r="H41" s="96">
        <v>1</v>
      </c>
      <c r="I41" s="96">
        <v>0</v>
      </c>
      <c r="J41" s="96">
        <v>0</v>
      </c>
      <c r="K41" s="345"/>
      <c r="L41" s="350"/>
      <c r="M41" s="345"/>
      <c r="N41" s="94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</row>
    <row r="42" spans="1:38" s="80" customFormat="1" ht="20.100000000000001" customHeight="1" x14ac:dyDescent="0.25">
      <c r="A42" s="337"/>
      <c r="B42" s="334"/>
      <c r="C42" s="334"/>
      <c r="D42" s="334"/>
      <c r="E42" s="80" t="s">
        <v>552</v>
      </c>
      <c r="F42" s="309" t="s">
        <v>289</v>
      </c>
      <c r="G42" s="309" t="s">
        <v>289</v>
      </c>
      <c r="H42" s="40" t="s">
        <v>38</v>
      </c>
      <c r="I42" s="309" t="s">
        <v>289</v>
      </c>
      <c r="J42" s="309" t="s">
        <v>289</v>
      </c>
      <c r="K42" s="309" t="s">
        <v>289</v>
      </c>
      <c r="L42" s="309" t="s">
        <v>289</v>
      </c>
      <c r="M42" s="309" t="s">
        <v>289</v>
      </c>
      <c r="N42" s="94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</row>
    <row r="43" spans="1:38" s="80" customFormat="1" ht="20.100000000000001" customHeight="1" x14ac:dyDescent="0.25">
      <c r="A43" s="337"/>
      <c r="B43" s="334"/>
      <c r="C43" s="334"/>
      <c r="D43" s="334"/>
      <c r="E43" s="277" t="s">
        <v>363</v>
      </c>
      <c r="F43" s="309" t="s">
        <v>289</v>
      </c>
      <c r="G43" s="309" t="s">
        <v>289</v>
      </c>
      <c r="H43" s="40" t="s">
        <v>39</v>
      </c>
      <c r="I43" s="309" t="s">
        <v>289</v>
      </c>
      <c r="J43" s="309" t="s">
        <v>289</v>
      </c>
      <c r="K43" s="309" t="s">
        <v>289</v>
      </c>
      <c r="L43" s="309" t="s">
        <v>289</v>
      </c>
      <c r="M43" s="309" t="s">
        <v>289</v>
      </c>
      <c r="N43" s="94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</row>
    <row r="44" spans="1:38" s="80" customFormat="1" ht="20.100000000000001" customHeight="1" x14ac:dyDescent="0.25">
      <c r="A44" s="337"/>
      <c r="B44" s="334"/>
      <c r="C44" s="334"/>
      <c r="D44" s="334"/>
      <c r="E44" s="277" t="s">
        <v>553</v>
      </c>
      <c r="F44" s="309" t="s">
        <v>289</v>
      </c>
      <c r="G44" s="309" t="s">
        <v>289</v>
      </c>
      <c r="H44" s="40" t="s">
        <v>39</v>
      </c>
      <c r="I44" s="309" t="s">
        <v>289</v>
      </c>
      <c r="J44" s="309" t="s">
        <v>289</v>
      </c>
      <c r="K44" s="309" t="s">
        <v>289</v>
      </c>
      <c r="L44" s="309" t="s">
        <v>289</v>
      </c>
      <c r="M44" s="309" t="s">
        <v>289</v>
      </c>
      <c r="N44" s="94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</row>
    <row r="45" spans="1:38" s="80" customFormat="1" ht="20.100000000000001" customHeight="1" x14ac:dyDescent="0.25">
      <c r="A45" s="337"/>
      <c r="B45" s="334"/>
      <c r="C45" s="334"/>
      <c r="D45" s="334"/>
      <c r="E45" s="91" t="s">
        <v>248</v>
      </c>
      <c r="F45" s="309" t="s">
        <v>289</v>
      </c>
      <c r="G45" s="309" t="s">
        <v>289</v>
      </c>
      <c r="H45" s="309" t="s">
        <v>289</v>
      </c>
      <c r="I45" s="309" t="s">
        <v>289</v>
      </c>
      <c r="J45" s="65" t="s">
        <v>60</v>
      </c>
      <c r="K45" s="309" t="s">
        <v>289</v>
      </c>
      <c r="L45" s="309" t="s">
        <v>289</v>
      </c>
      <c r="M45" s="309" t="s">
        <v>289</v>
      </c>
      <c r="N45" s="94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</row>
    <row r="46" spans="1:38" ht="20.100000000000001" customHeight="1" x14ac:dyDescent="0.25">
      <c r="A46" s="337"/>
      <c r="B46" s="334"/>
      <c r="C46" s="334"/>
      <c r="D46" s="334"/>
      <c r="E46" s="91" t="s">
        <v>343</v>
      </c>
      <c r="F46" s="309" t="s">
        <v>289</v>
      </c>
      <c r="G46" s="309" t="s">
        <v>289</v>
      </c>
      <c r="H46" s="309" t="s">
        <v>289</v>
      </c>
      <c r="I46" s="309" t="s">
        <v>289</v>
      </c>
      <c r="J46" s="65" t="s">
        <v>228</v>
      </c>
      <c r="K46" s="309" t="s">
        <v>289</v>
      </c>
      <c r="L46" s="309" t="s">
        <v>289</v>
      </c>
      <c r="M46" s="309" t="s">
        <v>289</v>
      </c>
    </row>
    <row r="47" spans="1:38" ht="20.100000000000001" customHeight="1" x14ac:dyDescent="0.25">
      <c r="A47" s="338"/>
      <c r="B47" s="335"/>
      <c r="C47" s="335"/>
      <c r="D47" s="335"/>
      <c r="E47" s="91" t="s">
        <v>32</v>
      </c>
      <c r="F47" s="309" t="s">
        <v>289</v>
      </c>
      <c r="G47" s="309" t="s">
        <v>289</v>
      </c>
      <c r="H47" s="309" t="s">
        <v>289</v>
      </c>
      <c r="I47" s="309" t="s">
        <v>289</v>
      </c>
      <c r="J47" s="65" t="s">
        <v>39</v>
      </c>
      <c r="K47" s="309" t="s">
        <v>289</v>
      </c>
      <c r="L47" s="309" t="s">
        <v>289</v>
      </c>
      <c r="M47" s="309" t="s">
        <v>289</v>
      </c>
    </row>
    <row r="48" spans="1:38" ht="30" customHeight="1" x14ac:dyDescent="0.25">
      <c r="A48" s="336">
        <v>1</v>
      </c>
      <c r="B48" s="333" t="s">
        <v>21</v>
      </c>
      <c r="C48" s="333" t="s">
        <v>33</v>
      </c>
      <c r="D48" s="333" t="s">
        <v>36</v>
      </c>
      <c r="E48" s="354" t="s">
        <v>42</v>
      </c>
      <c r="F48" s="97" t="s">
        <v>24</v>
      </c>
      <c r="G48" s="97" t="s">
        <v>25</v>
      </c>
      <c r="H48" s="96">
        <v>0</v>
      </c>
      <c r="I48" s="96">
        <v>0</v>
      </c>
      <c r="J48" s="96">
        <v>1</v>
      </c>
      <c r="K48" s="348">
        <v>1500</v>
      </c>
      <c r="L48" s="391">
        <v>0</v>
      </c>
      <c r="M48" s="348">
        <v>37887.07</v>
      </c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93"/>
    </row>
    <row r="49" spans="1:24" ht="30" customHeight="1" x14ac:dyDescent="0.25">
      <c r="A49" s="337"/>
      <c r="B49" s="334"/>
      <c r="C49" s="334"/>
      <c r="D49" s="334"/>
      <c r="E49" s="355"/>
      <c r="F49" s="97" t="s">
        <v>388</v>
      </c>
      <c r="G49" s="97" t="s">
        <v>25</v>
      </c>
      <c r="H49" s="96">
        <v>1</v>
      </c>
      <c r="I49" s="96">
        <v>0</v>
      </c>
      <c r="J49" s="96">
        <v>0</v>
      </c>
      <c r="K49" s="345"/>
      <c r="L49" s="345"/>
      <c r="M49" s="345"/>
      <c r="N49" s="92"/>
      <c r="O49" s="93"/>
      <c r="P49" s="93"/>
      <c r="Q49" s="93"/>
      <c r="R49" s="93"/>
      <c r="S49" s="93"/>
      <c r="T49" s="93"/>
      <c r="U49" s="93"/>
      <c r="V49" s="93"/>
      <c r="W49" s="93"/>
      <c r="X49" s="93"/>
    </row>
    <row r="50" spans="1:24" ht="20.100000000000001" customHeight="1" x14ac:dyDescent="0.25">
      <c r="A50" s="337"/>
      <c r="B50" s="334"/>
      <c r="C50" s="334"/>
      <c r="D50" s="334"/>
      <c r="E50" s="80" t="s">
        <v>552</v>
      </c>
      <c r="F50" s="309" t="s">
        <v>289</v>
      </c>
      <c r="G50" s="309" t="s">
        <v>289</v>
      </c>
      <c r="H50" s="40" t="s">
        <v>230</v>
      </c>
      <c r="I50" s="309" t="s">
        <v>289</v>
      </c>
      <c r="J50" s="309" t="s">
        <v>289</v>
      </c>
      <c r="K50" s="309" t="s">
        <v>289</v>
      </c>
      <c r="L50" s="309" t="s">
        <v>289</v>
      </c>
      <c r="M50" s="309" t="s">
        <v>289</v>
      </c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93"/>
    </row>
    <row r="51" spans="1:24" ht="20.100000000000001" customHeight="1" x14ac:dyDescent="0.25">
      <c r="A51" s="337"/>
      <c r="B51" s="334"/>
      <c r="C51" s="334"/>
      <c r="D51" s="334"/>
      <c r="E51" s="277" t="s">
        <v>363</v>
      </c>
      <c r="F51" s="309" t="s">
        <v>289</v>
      </c>
      <c r="G51" s="309" t="s">
        <v>289</v>
      </c>
      <c r="H51" s="40" t="s">
        <v>39</v>
      </c>
      <c r="I51" s="309" t="s">
        <v>289</v>
      </c>
      <c r="J51" s="309" t="s">
        <v>289</v>
      </c>
      <c r="K51" s="309" t="s">
        <v>289</v>
      </c>
      <c r="L51" s="309" t="s">
        <v>289</v>
      </c>
      <c r="M51" s="309" t="s">
        <v>289</v>
      </c>
      <c r="N51" s="92"/>
      <c r="O51" s="93"/>
      <c r="P51" s="93"/>
      <c r="Q51" s="93"/>
      <c r="R51" s="93"/>
      <c r="S51" s="93"/>
      <c r="T51" s="93"/>
      <c r="U51" s="93"/>
      <c r="V51" s="93"/>
      <c r="W51" s="93"/>
      <c r="X51" s="93"/>
    </row>
    <row r="52" spans="1:24" ht="20.100000000000001" customHeight="1" x14ac:dyDescent="0.25">
      <c r="A52" s="337"/>
      <c r="B52" s="334"/>
      <c r="C52" s="334"/>
      <c r="D52" s="334"/>
      <c r="E52" s="277" t="s">
        <v>553</v>
      </c>
      <c r="F52" s="309" t="s">
        <v>289</v>
      </c>
      <c r="G52" s="309" t="s">
        <v>289</v>
      </c>
      <c r="H52" s="40" t="s">
        <v>39</v>
      </c>
      <c r="I52" s="309" t="s">
        <v>289</v>
      </c>
      <c r="J52" s="309" t="s">
        <v>289</v>
      </c>
      <c r="K52" s="309" t="s">
        <v>289</v>
      </c>
      <c r="L52" s="309" t="s">
        <v>289</v>
      </c>
      <c r="M52" s="309" t="s">
        <v>289</v>
      </c>
      <c r="N52" s="92"/>
      <c r="O52" s="93"/>
      <c r="P52" s="93"/>
      <c r="Q52" s="93"/>
      <c r="R52" s="93"/>
      <c r="S52" s="93"/>
      <c r="T52" s="93"/>
      <c r="U52" s="93"/>
      <c r="V52" s="93"/>
      <c r="W52" s="93"/>
      <c r="X52" s="93"/>
    </row>
    <row r="53" spans="1:24" ht="20.100000000000001" customHeight="1" x14ac:dyDescent="0.25">
      <c r="A53" s="344"/>
      <c r="B53" s="344"/>
      <c r="C53" s="344"/>
      <c r="D53" s="344"/>
      <c r="E53" s="91" t="s">
        <v>248</v>
      </c>
      <c r="F53" s="309" t="s">
        <v>289</v>
      </c>
      <c r="G53" s="309" t="s">
        <v>289</v>
      </c>
      <c r="H53" s="309" t="s">
        <v>289</v>
      </c>
      <c r="I53" s="309" t="s">
        <v>289</v>
      </c>
      <c r="J53" s="134" t="s">
        <v>66</v>
      </c>
      <c r="K53" s="309" t="s">
        <v>289</v>
      </c>
      <c r="L53" s="309" t="s">
        <v>289</v>
      </c>
      <c r="M53" s="309" t="s">
        <v>289</v>
      </c>
    </row>
    <row r="54" spans="1:24" ht="20.100000000000001" customHeight="1" x14ac:dyDescent="0.25">
      <c r="A54" s="344"/>
      <c r="B54" s="344"/>
      <c r="C54" s="344"/>
      <c r="D54" s="344"/>
      <c r="E54" s="91" t="s">
        <v>343</v>
      </c>
      <c r="F54" s="309" t="s">
        <v>289</v>
      </c>
      <c r="G54" s="309" t="s">
        <v>289</v>
      </c>
      <c r="H54" s="309" t="s">
        <v>289</v>
      </c>
      <c r="I54" s="309" t="s">
        <v>289</v>
      </c>
      <c r="J54" s="134" t="s">
        <v>57</v>
      </c>
      <c r="K54" s="309" t="s">
        <v>289</v>
      </c>
      <c r="L54" s="309" t="s">
        <v>289</v>
      </c>
      <c r="M54" s="309" t="s">
        <v>289</v>
      </c>
    </row>
    <row r="55" spans="1:24" ht="20.100000000000001" customHeight="1" x14ac:dyDescent="0.25">
      <c r="A55" s="345"/>
      <c r="B55" s="345"/>
      <c r="C55" s="345"/>
      <c r="D55" s="345"/>
      <c r="E55" s="91" t="s">
        <v>32</v>
      </c>
      <c r="F55" s="309" t="s">
        <v>289</v>
      </c>
      <c r="G55" s="309" t="s">
        <v>289</v>
      </c>
      <c r="H55" s="309" t="s">
        <v>289</v>
      </c>
      <c r="I55" s="309" t="s">
        <v>289</v>
      </c>
      <c r="J55" s="134" t="s">
        <v>227</v>
      </c>
      <c r="K55" s="309" t="s">
        <v>289</v>
      </c>
      <c r="L55" s="309" t="s">
        <v>289</v>
      </c>
      <c r="M55" s="309" t="s">
        <v>289</v>
      </c>
    </row>
    <row r="56" spans="1:24" ht="30" customHeight="1" x14ac:dyDescent="0.25">
      <c r="A56" s="336">
        <v>1</v>
      </c>
      <c r="B56" s="333" t="s">
        <v>21</v>
      </c>
      <c r="C56" s="333" t="s">
        <v>33</v>
      </c>
      <c r="D56" s="333" t="s">
        <v>36</v>
      </c>
      <c r="E56" s="354" t="s">
        <v>557</v>
      </c>
      <c r="F56" s="97" t="s">
        <v>24</v>
      </c>
      <c r="G56" s="97" t="s">
        <v>25</v>
      </c>
      <c r="H56" s="96">
        <v>0</v>
      </c>
      <c r="I56" s="96">
        <v>0</v>
      </c>
      <c r="J56" s="96">
        <v>0</v>
      </c>
      <c r="K56" s="348">
        <v>1200</v>
      </c>
      <c r="L56" s="348" t="s">
        <v>41</v>
      </c>
      <c r="M56" s="348">
        <v>0</v>
      </c>
      <c r="N56" s="92"/>
      <c r="O56" s="93"/>
      <c r="P56" s="93"/>
      <c r="Q56" s="93"/>
      <c r="R56" s="93"/>
      <c r="S56" s="93"/>
      <c r="T56" s="93"/>
      <c r="U56" s="93"/>
      <c r="V56" s="93"/>
      <c r="W56" s="93"/>
      <c r="X56" s="93"/>
    </row>
    <row r="57" spans="1:24" ht="30" customHeight="1" x14ac:dyDescent="0.25">
      <c r="A57" s="337"/>
      <c r="B57" s="334"/>
      <c r="C57" s="334"/>
      <c r="D57" s="334"/>
      <c r="E57" s="390"/>
      <c r="F57" s="97" t="s">
        <v>388</v>
      </c>
      <c r="G57" s="97" t="s">
        <v>25</v>
      </c>
      <c r="H57" s="96">
        <v>1</v>
      </c>
      <c r="I57" s="96">
        <v>0</v>
      </c>
      <c r="J57" s="96">
        <v>0</v>
      </c>
      <c r="K57" s="380"/>
      <c r="L57" s="380"/>
      <c r="M57" s="380"/>
      <c r="N57" s="92"/>
      <c r="O57" s="93"/>
      <c r="P57" s="93"/>
      <c r="Q57" s="93"/>
      <c r="R57" s="93"/>
      <c r="S57" s="93"/>
      <c r="T57" s="93"/>
      <c r="U57" s="93"/>
      <c r="V57" s="93"/>
      <c r="W57" s="93"/>
      <c r="X57" s="93"/>
    </row>
    <row r="58" spans="1:24" ht="20.100000000000001" customHeight="1" x14ac:dyDescent="0.25">
      <c r="A58" s="344"/>
      <c r="B58" s="344"/>
      <c r="C58" s="344"/>
      <c r="D58" s="344"/>
      <c r="E58" s="80" t="s">
        <v>552</v>
      </c>
      <c r="F58" s="309" t="s">
        <v>289</v>
      </c>
      <c r="G58" s="309" t="s">
        <v>289</v>
      </c>
      <c r="H58" s="40" t="s">
        <v>230</v>
      </c>
      <c r="I58" s="309" t="s">
        <v>289</v>
      </c>
      <c r="J58" s="309" t="s">
        <v>289</v>
      </c>
      <c r="K58" s="309" t="s">
        <v>289</v>
      </c>
      <c r="L58" s="309" t="s">
        <v>289</v>
      </c>
      <c r="M58" s="309" t="s">
        <v>289</v>
      </c>
    </row>
    <row r="59" spans="1:24" ht="20.100000000000001" customHeight="1" x14ac:dyDescent="0.25">
      <c r="A59" s="344"/>
      <c r="B59" s="344"/>
      <c r="C59" s="344"/>
      <c r="D59" s="344"/>
      <c r="E59" s="277" t="s">
        <v>363</v>
      </c>
      <c r="F59" s="309" t="s">
        <v>289</v>
      </c>
      <c r="G59" s="309" t="s">
        <v>289</v>
      </c>
      <c r="H59" s="40" t="s">
        <v>39</v>
      </c>
      <c r="I59" s="309" t="s">
        <v>289</v>
      </c>
      <c r="J59" s="309" t="s">
        <v>289</v>
      </c>
      <c r="K59" s="309" t="s">
        <v>289</v>
      </c>
      <c r="L59" s="309" t="s">
        <v>289</v>
      </c>
      <c r="M59" s="309" t="s">
        <v>289</v>
      </c>
    </row>
    <row r="60" spans="1:24" ht="20.100000000000001" customHeight="1" x14ac:dyDescent="0.25">
      <c r="A60" s="345"/>
      <c r="B60" s="345"/>
      <c r="C60" s="345"/>
      <c r="D60" s="345"/>
      <c r="E60" s="277" t="s">
        <v>553</v>
      </c>
      <c r="F60" s="309" t="s">
        <v>289</v>
      </c>
      <c r="G60" s="309" t="s">
        <v>289</v>
      </c>
      <c r="H60" s="40" t="s">
        <v>39</v>
      </c>
      <c r="I60" s="309" t="s">
        <v>289</v>
      </c>
      <c r="J60" s="309" t="s">
        <v>289</v>
      </c>
      <c r="K60" s="309" t="s">
        <v>289</v>
      </c>
      <c r="L60" s="309" t="s">
        <v>289</v>
      </c>
      <c r="M60" s="309" t="s">
        <v>289</v>
      </c>
    </row>
    <row r="61" spans="1:24" ht="30" customHeight="1" x14ac:dyDescent="0.25">
      <c r="A61" s="336">
        <v>1</v>
      </c>
      <c r="B61" s="333" t="s">
        <v>21</v>
      </c>
      <c r="C61" s="333" t="s">
        <v>33</v>
      </c>
      <c r="D61" s="333" t="s">
        <v>36</v>
      </c>
      <c r="E61" s="354" t="s">
        <v>43</v>
      </c>
      <c r="F61" s="97" t="s">
        <v>24</v>
      </c>
      <c r="G61" s="97" t="s">
        <v>25</v>
      </c>
      <c r="H61" s="96">
        <v>0</v>
      </c>
      <c r="I61" s="96">
        <v>0</v>
      </c>
      <c r="J61" s="96">
        <v>1</v>
      </c>
      <c r="K61" s="348">
        <v>814</v>
      </c>
      <c r="L61" s="348" t="s">
        <v>41</v>
      </c>
      <c r="M61" s="348">
        <v>25000</v>
      </c>
    </row>
    <row r="62" spans="1:24" ht="30" customHeight="1" x14ac:dyDescent="0.25">
      <c r="A62" s="337"/>
      <c r="B62" s="334"/>
      <c r="C62" s="334"/>
      <c r="D62" s="334"/>
      <c r="E62" s="390"/>
      <c r="F62" s="97" t="s">
        <v>388</v>
      </c>
      <c r="G62" s="97" t="s">
        <v>25</v>
      </c>
      <c r="H62" s="96">
        <v>1</v>
      </c>
      <c r="I62" s="96">
        <v>0</v>
      </c>
      <c r="J62" s="96">
        <v>0</v>
      </c>
      <c r="K62" s="380"/>
      <c r="L62" s="380"/>
      <c r="M62" s="380"/>
    </row>
    <row r="63" spans="1:24" ht="20.100000000000001" customHeight="1" x14ac:dyDescent="0.25">
      <c r="A63" s="337"/>
      <c r="B63" s="334"/>
      <c r="C63" s="334"/>
      <c r="D63" s="334"/>
      <c r="E63" s="277" t="s">
        <v>363</v>
      </c>
      <c r="F63" s="309" t="s">
        <v>289</v>
      </c>
      <c r="G63" s="309" t="s">
        <v>289</v>
      </c>
      <c r="H63" s="40" t="s">
        <v>228</v>
      </c>
      <c r="I63" s="309" t="s">
        <v>289</v>
      </c>
      <c r="J63" s="309" t="s">
        <v>289</v>
      </c>
      <c r="K63" s="309" t="s">
        <v>289</v>
      </c>
      <c r="L63" s="309" t="s">
        <v>289</v>
      </c>
      <c r="M63" s="309" t="s">
        <v>289</v>
      </c>
    </row>
    <row r="64" spans="1:24" ht="20.100000000000001" customHeight="1" x14ac:dyDescent="0.25">
      <c r="A64" s="337"/>
      <c r="B64" s="334"/>
      <c r="C64" s="334"/>
      <c r="D64" s="334"/>
      <c r="E64" s="277" t="s">
        <v>553</v>
      </c>
      <c r="F64" s="309" t="s">
        <v>289</v>
      </c>
      <c r="G64" s="309" t="s">
        <v>289</v>
      </c>
      <c r="H64" s="40" t="s">
        <v>228</v>
      </c>
      <c r="I64" s="309" t="s">
        <v>289</v>
      </c>
      <c r="J64" s="309" t="s">
        <v>289</v>
      </c>
      <c r="K64" s="309" t="s">
        <v>289</v>
      </c>
      <c r="L64" s="309" t="s">
        <v>289</v>
      </c>
      <c r="M64" s="309" t="s">
        <v>289</v>
      </c>
    </row>
    <row r="65" spans="1:13" ht="20.100000000000001" customHeight="1" x14ac:dyDescent="0.25">
      <c r="A65" s="344"/>
      <c r="B65" s="344"/>
      <c r="C65" s="344"/>
      <c r="D65" s="344"/>
      <c r="E65" s="91" t="s">
        <v>248</v>
      </c>
      <c r="F65" s="309" t="s">
        <v>289</v>
      </c>
      <c r="G65" s="309" t="s">
        <v>289</v>
      </c>
      <c r="H65" s="309" t="s">
        <v>289</v>
      </c>
      <c r="I65" s="309" t="s">
        <v>289</v>
      </c>
      <c r="J65" s="65" t="s">
        <v>37</v>
      </c>
      <c r="K65" s="309" t="s">
        <v>289</v>
      </c>
      <c r="L65" s="309" t="s">
        <v>289</v>
      </c>
      <c r="M65" s="309" t="s">
        <v>289</v>
      </c>
    </row>
    <row r="66" spans="1:13" ht="20.100000000000001" customHeight="1" x14ac:dyDescent="0.25">
      <c r="A66" s="344"/>
      <c r="B66" s="344"/>
      <c r="C66" s="344"/>
      <c r="D66" s="344"/>
      <c r="E66" s="91" t="s">
        <v>343</v>
      </c>
      <c r="F66" s="309" t="s">
        <v>289</v>
      </c>
      <c r="G66" s="309" t="s">
        <v>289</v>
      </c>
      <c r="H66" s="309" t="s">
        <v>289</v>
      </c>
      <c r="I66" s="309" t="s">
        <v>289</v>
      </c>
      <c r="J66" s="65" t="s">
        <v>228</v>
      </c>
      <c r="K66" s="309" t="s">
        <v>289</v>
      </c>
      <c r="L66" s="309" t="s">
        <v>289</v>
      </c>
      <c r="M66" s="309" t="s">
        <v>289</v>
      </c>
    </row>
    <row r="67" spans="1:13" ht="20.100000000000001" customHeight="1" x14ac:dyDescent="0.25">
      <c r="A67" s="345"/>
      <c r="B67" s="345"/>
      <c r="C67" s="345"/>
      <c r="D67" s="345"/>
      <c r="E67" s="91" t="s">
        <v>32</v>
      </c>
      <c r="F67" s="309" t="s">
        <v>289</v>
      </c>
      <c r="G67" s="309" t="s">
        <v>289</v>
      </c>
      <c r="H67" s="309" t="s">
        <v>289</v>
      </c>
      <c r="I67" s="309" t="s">
        <v>289</v>
      </c>
      <c r="J67" s="65" t="s">
        <v>39</v>
      </c>
      <c r="K67" s="309" t="s">
        <v>289</v>
      </c>
      <c r="L67" s="309" t="s">
        <v>289</v>
      </c>
      <c r="M67" s="309" t="s">
        <v>289</v>
      </c>
    </row>
    <row r="68" spans="1:13" ht="30" customHeight="1" x14ac:dyDescent="0.25">
      <c r="A68" s="336">
        <v>1</v>
      </c>
      <c r="B68" s="333" t="s">
        <v>21</v>
      </c>
      <c r="C68" s="333" t="s">
        <v>33</v>
      </c>
      <c r="D68" s="333" t="s">
        <v>36</v>
      </c>
      <c r="E68" s="354" t="s">
        <v>558</v>
      </c>
      <c r="F68" s="97" t="s">
        <v>24</v>
      </c>
      <c r="G68" s="97" t="s">
        <v>25</v>
      </c>
      <c r="H68" s="96">
        <v>0</v>
      </c>
      <c r="I68" s="96">
        <v>0</v>
      </c>
      <c r="J68" s="96">
        <v>0</v>
      </c>
      <c r="K68" s="348">
        <v>556.32000000000005</v>
      </c>
      <c r="L68" s="348">
        <v>0</v>
      </c>
      <c r="M68" s="348">
        <v>0</v>
      </c>
    </row>
    <row r="69" spans="1:13" ht="30" customHeight="1" x14ac:dyDescent="0.25">
      <c r="A69" s="337"/>
      <c r="B69" s="334"/>
      <c r="C69" s="334"/>
      <c r="D69" s="334"/>
      <c r="E69" s="390"/>
      <c r="F69" s="97" t="s">
        <v>388</v>
      </c>
      <c r="G69" s="97" t="s">
        <v>25</v>
      </c>
      <c r="H69" s="179">
        <v>1</v>
      </c>
      <c r="I69" s="179">
        <v>0</v>
      </c>
      <c r="J69" s="179">
        <v>0</v>
      </c>
      <c r="K69" s="380"/>
      <c r="L69" s="380"/>
      <c r="M69" s="380"/>
    </row>
    <row r="70" spans="1:13" ht="20.100000000000001" customHeight="1" x14ac:dyDescent="0.25">
      <c r="A70" s="344"/>
      <c r="B70" s="344"/>
      <c r="C70" s="344"/>
      <c r="D70" s="344"/>
      <c r="E70" s="91" t="s">
        <v>363</v>
      </c>
      <c r="F70" s="309" t="s">
        <v>289</v>
      </c>
      <c r="G70" s="309" t="s">
        <v>289</v>
      </c>
      <c r="H70" s="40" t="s">
        <v>58</v>
      </c>
      <c r="I70" s="309" t="s">
        <v>289</v>
      </c>
      <c r="J70" s="309" t="s">
        <v>289</v>
      </c>
      <c r="K70" s="309" t="s">
        <v>289</v>
      </c>
      <c r="L70" s="309" t="s">
        <v>289</v>
      </c>
      <c r="M70" s="309" t="s">
        <v>289</v>
      </c>
    </row>
    <row r="71" spans="1:13" ht="20.100000000000001" customHeight="1" x14ac:dyDescent="0.25">
      <c r="A71" s="345"/>
      <c r="B71" s="345"/>
      <c r="C71" s="345"/>
      <c r="D71" s="345"/>
      <c r="E71" s="91" t="s">
        <v>32</v>
      </c>
      <c r="F71" s="309" t="s">
        <v>289</v>
      </c>
      <c r="G71" s="309" t="s">
        <v>289</v>
      </c>
      <c r="H71" s="40" t="s">
        <v>58</v>
      </c>
      <c r="I71" s="309" t="s">
        <v>289</v>
      </c>
      <c r="J71" s="309" t="s">
        <v>289</v>
      </c>
      <c r="K71" s="309" t="s">
        <v>289</v>
      </c>
      <c r="L71" s="309" t="s">
        <v>289</v>
      </c>
      <c r="M71" s="309" t="s">
        <v>289</v>
      </c>
    </row>
    <row r="72" spans="1:13" ht="30" customHeight="1" x14ac:dyDescent="0.25">
      <c r="A72" s="336">
        <v>1</v>
      </c>
      <c r="B72" s="333" t="s">
        <v>21</v>
      </c>
      <c r="C72" s="333" t="s">
        <v>33</v>
      </c>
      <c r="D72" s="333" t="s">
        <v>36</v>
      </c>
      <c r="E72" s="354" t="s">
        <v>68</v>
      </c>
      <c r="F72" s="97" t="s">
        <v>24</v>
      </c>
      <c r="G72" s="97" t="s">
        <v>25</v>
      </c>
      <c r="H72" s="96">
        <v>0</v>
      </c>
      <c r="I72" s="96">
        <v>0</v>
      </c>
      <c r="J72" s="96">
        <v>0</v>
      </c>
      <c r="K72" s="348">
        <v>1300</v>
      </c>
      <c r="L72" s="348">
        <v>0</v>
      </c>
      <c r="M72" s="348">
        <v>0</v>
      </c>
    </row>
    <row r="73" spans="1:13" ht="30" customHeight="1" x14ac:dyDescent="0.25">
      <c r="A73" s="337"/>
      <c r="B73" s="334"/>
      <c r="C73" s="334"/>
      <c r="D73" s="334"/>
      <c r="E73" s="390"/>
      <c r="F73" s="97" t="s">
        <v>388</v>
      </c>
      <c r="G73" s="97" t="s">
        <v>25</v>
      </c>
      <c r="H73" s="179">
        <v>1</v>
      </c>
      <c r="I73" s="179">
        <v>0</v>
      </c>
      <c r="J73" s="179">
        <v>0</v>
      </c>
      <c r="K73" s="380"/>
      <c r="L73" s="380"/>
      <c r="M73" s="380"/>
    </row>
    <row r="74" spans="1:13" ht="20.100000000000001" customHeight="1" x14ac:dyDescent="0.25">
      <c r="A74" s="344"/>
      <c r="B74" s="344"/>
      <c r="C74" s="344"/>
      <c r="D74" s="344"/>
      <c r="E74" s="91" t="s">
        <v>363</v>
      </c>
      <c r="F74" s="309" t="s">
        <v>289</v>
      </c>
      <c r="G74" s="309" t="s">
        <v>289</v>
      </c>
      <c r="H74" s="40" t="s">
        <v>229</v>
      </c>
      <c r="I74" s="309" t="s">
        <v>289</v>
      </c>
      <c r="J74" s="309" t="s">
        <v>289</v>
      </c>
      <c r="K74" s="309" t="s">
        <v>289</v>
      </c>
      <c r="L74" s="309" t="s">
        <v>289</v>
      </c>
      <c r="M74" s="309" t="s">
        <v>289</v>
      </c>
    </row>
    <row r="75" spans="1:13" ht="20.100000000000001" customHeight="1" x14ac:dyDescent="0.25">
      <c r="A75" s="345"/>
      <c r="B75" s="345"/>
      <c r="C75" s="345"/>
      <c r="D75" s="345"/>
      <c r="E75" s="91" t="s">
        <v>32</v>
      </c>
      <c r="F75" s="309" t="s">
        <v>289</v>
      </c>
      <c r="G75" s="309" t="s">
        <v>289</v>
      </c>
      <c r="H75" s="40" t="s">
        <v>229</v>
      </c>
      <c r="I75" s="309" t="s">
        <v>289</v>
      </c>
      <c r="J75" s="309" t="s">
        <v>289</v>
      </c>
      <c r="K75" s="309" t="s">
        <v>289</v>
      </c>
      <c r="L75" s="309" t="s">
        <v>289</v>
      </c>
      <c r="M75" s="309" t="s">
        <v>289</v>
      </c>
    </row>
    <row r="76" spans="1:13" ht="30" customHeight="1" x14ac:dyDescent="0.25">
      <c r="A76" s="336">
        <v>1</v>
      </c>
      <c r="B76" s="333" t="s">
        <v>21</v>
      </c>
      <c r="C76" s="333" t="s">
        <v>33</v>
      </c>
      <c r="D76" s="333" t="s">
        <v>36</v>
      </c>
      <c r="E76" s="109" t="s">
        <v>416</v>
      </c>
      <c r="F76" s="97" t="s">
        <v>24</v>
      </c>
      <c r="G76" s="97" t="s">
        <v>25</v>
      </c>
      <c r="H76" s="96">
        <v>1</v>
      </c>
      <c r="I76" s="96">
        <v>0</v>
      </c>
      <c r="J76" s="96">
        <v>0</v>
      </c>
      <c r="K76" s="133">
        <f>35230</f>
        <v>35230</v>
      </c>
      <c r="L76" s="133">
        <v>0</v>
      </c>
      <c r="M76" s="133">
        <v>0</v>
      </c>
    </row>
    <row r="77" spans="1:13" ht="20.100000000000001" customHeight="1" x14ac:dyDescent="0.25">
      <c r="A77" s="337"/>
      <c r="B77" s="334"/>
      <c r="C77" s="334"/>
      <c r="D77" s="334"/>
      <c r="E77" s="91" t="s">
        <v>561</v>
      </c>
      <c r="F77" s="309" t="s">
        <v>289</v>
      </c>
      <c r="G77" s="309" t="s">
        <v>289</v>
      </c>
      <c r="H77" s="40" t="s">
        <v>71</v>
      </c>
      <c r="I77" s="309" t="s">
        <v>289</v>
      </c>
      <c r="J77" s="309" t="s">
        <v>289</v>
      </c>
      <c r="K77" s="309" t="s">
        <v>289</v>
      </c>
      <c r="L77" s="309" t="s">
        <v>289</v>
      </c>
      <c r="M77" s="309" t="s">
        <v>289</v>
      </c>
    </row>
    <row r="78" spans="1:13" ht="19.5" customHeight="1" x14ac:dyDescent="0.25">
      <c r="A78" s="337"/>
      <c r="B78" s="334"/>
      <c r="C78" s="334"/>
      <c r="D78" s="334"/>
      <c r="E78" s="91" t="s">
        <v>562</v>
      </c>
      <c r="F78" s="309" t="s">
        <v>289</v>
      </c>
      <c r="G78" s="309" t="s">
        <v>289</v>
      </c>
      <c r="H78" s="40" t="s">
        <v>71</v>
      </c>
      <c r="I78" s="309" t="s">
        <v>289</v>
      </c>
      <c r="J78" s="309" t="s">
        <v>289</v>
      </c>
      <c r="K78" s="309" t="s">
        <v>289</v>
      </c>
      <c r="L78" s="309" t="s">
        <v>289</v>
      </c>
      <c r="M78" s="309" t="s">
        <v>289</v>
      </c>
    </row>
    <row r="79" spans="1:13" ht="19.5" customHeight="1" x14ac:dyDescent="0.25">
      <c r="A79" s="337"/>
      <c r="B79" s="334"/>
      <c r="C79" s="334"/>
      <c r="D79" s="334"/>
      <c r="E79" s="91" t="s">
        <v>601</v>
      </c>
      <c r="F79" s="309" t="s">
        <v>289</v>
      </c>
      <c r="G79" s="309" t="s">
        <v>289</v>
      </c>
      <c r="H79" s="40" t="s">
        <v>71</v>
      </c>
      <c r="I79" s="309" t="s">
        <v>289</v>
      </c>
      <c r="J79" s="309" t="s">
        <v>289</v>
      </c>
      <c r="K79" s="309" t="s">
        <v>289</v>
      </c>
      <c r="L79" s="309" t="s">
        <v>289</v>
      </c>
      <c r="M79" s="309" t="s">
        <v>289</v>
      </c>
    </row>
    <row r="80" spans="1:13" ht="19.5" customHeight="1" x14ac:dyDescent="0.25">
      <c r="A80" s="337"/>
      <c r="B80" s="334"/>
      <c r="C80" s="334"/>
      <c r="D80" s="334"/>
      <c r="E80" s="91" t="s">
        <v>602</v>
      </c>
      <c r="F80" s="309" t="s">
        <v>289</v>
      </c>
      <c r="G80" s="309" t="s">
        <v>289</v>
      </c>
      <c r="H80" s="40" t="s">
        <v>57</v>
      </c>
      <c r="I80" s="309" t="s">
        <v>289</v>
      </c>
      <c r="J80" s="309" t="s">
        <v>289</v>
      </c>
      <c r="K80" s="309" t="s">
        <v>289</v>
      </c>
      <c r="L80" s="309" t="s">
        <v>289</v>
      </c>
      <c r="M80" s="309" t="s">
        <v>289</v>
      </c>
    </row>
    <row r="81" spans="1:24" ht="20.100000000000001" customHeight="1" x14ac:dyDescent="0.25">
      <c r="A81" s="344"/>
      <c r="B81" s="344"/>
      <c r="C81" s="344"/>
      <c r="D81" s="344"/>
      <c r="E81" s="91" t="s">
        <v>248</v>
      </c>
      <c r="F81" s="309" t="s">
        <v>289</v>
      </c>
      <c r="G81" s="309" t="s">
        <v>289</v>
      </c>
      <c r="H81" s="40" t="s">
        <v>57</v>
      </c>
      <c r="I81" s="309" t="s">
        <v>289</v>
      </c>
      <c r="J81" s="309" t="s">
        <v>289</v>
      </c>
      <c r="K81" s="309" t="s">
        <v>289</v>
      </c>
      <c r="L81" s="309" t="s">
        <v>289</v>
      </c>
      <c r="M81" s="309" t="s">
        <v>289</v>
      </c>
    </row>
    <row r="82" spans="1:24" ht="20.100000000000001" customHeight="1" x14ac:dyDescent="0.25">
      <c r="A82" s="344"/>
      <c r="B82" s="344"/>
      <c r="C82" s="344"/>
      <c r="D82" s="344"/>
      <c r="E82" s="91" t="s">
        <v>343</v>
      </c>
      <c r="F82" s="309" t="s">
        <v>289</v>
      </c>
      <c r="G82" s="309" t="s">
        <v>289</v>
      </c>
      <c r="H82" s="40" t="s">
        <v>39</v>
      </c>
      <c r="I82" s="309" t="s">
        <v>289</v>
      </c>
      <c r="J82" s="309" t="s">
        <v>289</v>
      </c>
      <c r="K82" s="309" t="s">
        <v>289</v>
      </c>
      <c r="L82" s="309" t="s">
        <v>289</v>
      </c>
      <c r="M82" s="309" t="s">
        <v>289</v>
      </c>
    </row>
    <row r="83" spans="1:24" ht="20.100000000000001" customHeight="1" x14ac:dyDescent="0.25">
      <c r="A83" s="345"/>
      <c r="B83" s="345"/>
      <c r="C83" s="345"/>
      <c r="D83" s="345"/>
      <c r="E83" s="91" t="s">
        <v>32</v>
      </c>
      <c r="F83" s="309" t="s">
        <v>289</v>
      </c>
      <c r="G83" s="309" t="s">
        <v>289</v>
      </c>
      <c r="H83" s="40" t="s">
        <v>39</v>
      </c>
      <c r="I83" s="309" t="s">
        <v>289</v>
      </c>
      <c r="J83" s="309" t="s">
        <v>289</v>
      </c>
      <c r="K83" s="309" t="s">
        <v>289</v>
      </c>
      <c r="L83" s="309" t="s">
        <v>289</v>
      </c>
      <c r="M83" s="309" t="s">
        <v>289</v>
      </c>
    </row>
    <row r="84" spans="1:24" ht="30" customHeight="1" x14ac:dyDescent="0.25">
      <c r="A84" s="336">
        <v>1</v>
      </c>
      <c r="B84" s="333" t="s">
        <v>21</v>
      </c>
      <c r="C84" s="333" t="s">
        <v>33</v>
      </c>
      <c r="D84" s="333" t="s">
        <v>36</v>
      </c>
      <c r="E84" s="354" t="s">
        <v>563</v>
      </c>
      <c r="F84" s="97" t="s">
        <v>24</v>
      </c>
      <c r="G84" s="97" t="s">
        <v>25</v>
      </c>
      <c r="H84" s="96">
        <v>0</v>
      </c>
      <c r="I84" s="96">
        <v>0</v>
      </c>
      <c r="J84" s="96">
        <v>0</v>
      </c>
      <c r="K84" s="348">
        <v>4059.2</v>
      </c>
      <c r="L84" s="348">
        <v>0</v>
      </c>
      <c r="M84" s="348">
        <v>0</v>
      </c>
    </row>
    <row r="85" spans="1:24" ht="30" customHeight="1" x14ac:dyDescent="0.25">
      <c r="A85" s="337"/>
      <c r="B85" s="334"/>
      <c r="C85" s="334"/>
      <c r="D85" s="334"/>
      <c r="E85" s="390"/>
      <c r="F85" s="97" t="s">
        <v>388</v>
      </c>
      <c r="G85" s="97" t="s">
        <v>25</v>
      </c>
      <c r="H85" s="179">
        <v>1</v>
      </c>
      <c r="I85" s="179">
        <v>0</v>
      </c>
      <c r="J85" s="179">
        <v>0</v>
      </c>
      <c r="K85" s="380"/>
      <c r="L85" s="380">
        <v>0</v>
      </c>
      <c r="M85" s="380">
        <v>0</v>
      </c>
    </row>
    <row r="86" spans="1:24" ht="20.100000000000001" customHeight="1" x14ac:dyDescent="0.25">
      <c r="A86" s="344"/>
      <c r="B86" s="344"/>
      <c r="C86" s="344"/>
      <c r="D86" s="344"/>
      <c r="E86" s="277" t="s">
        <v>363</v>
      </c>
      <c r="F86" s="309" t="s">
        <v>289</v>
      </c>
      <c r="G86" s="309" t="s">
        <v>289</v>
      </c>
      <c r="H86" s="40" t="s">
        <v>39</v>
      </c>
      <c r="I86" s="309" t="s">
        <v>289</v>
      </c>
      <c r="J86" s="309" t="s">
        <v>289</v>
      </c>
      <c r="K86" s="309" t="s">
        <v>289</v>
      </c>
      <c r="L86" s="309" t="s">
        <v>289</v>
      </c>
      <c r="M86" s="309" t="s">
        <v>289</v>
      </c>
    </row>
    <row r="87" spans="1:24" ht="20.100000000000001" customHeight="1" x14ac:dyDescent="0.25">
      <c r="A87" s="345"/>
      <c r="B87" s="345"/>
      <c r="C87" s="345"/>
      <c r="D87" s="345"/>
      <c r="E87" s="91" t="s">
        <v>553</v>
      </c>
      <c r="F87" s="309" t="s">
        <v>289</v>
      </c>
      <c r="G87" s="309" t="s">
        <v>289</v>
      </c>
      <c r="H87" s="40" t="s">
        <v>39</v>
      </c>
      <c r="I87" s="309" t="s">
        <v>289</v>
      </c>
      <c r="J87" s="309" t="s">
        <v>289</v>
      </c>
      <c r="K87" s="309" t="s">
        <v>289</v>
      </c>
      <c r="L87" s="309" t="s">
        <v>289</v>
      </c>
      <c r="M87" s="309" t="s">
        <v>289</v>
      </c>
    </row>
    <row r="88" spans="1:24" ht="30" customHeight="1" x14ac:dyDescent="0.25">
      <c r="A88" s="336">
        <v>1</v>
      </c>
      <c r="B88" s="333" t="s">
        <v>21</v>
      </c>
      <c r="C88" s="333" t="s">
        <v>33</v>
      </c>
      <c r="D88" s="333" t="s">
        <v>36</v>
      </c>
      <c r="E88" s="354" t="s">
        <v>564</v>
      </c>
      <c r="F88" s="97" t="s">
        <v>24</v>
      </c>
      <c r="G88" s="97" t="s">
        <v>25</v>
      </c>
      <c r="H88" s="96">
        <v>0</v>
      </c>
      <c r="I88" s="96">
        <v>0</v>
      </c>
      <c r="J88" s="96">
        <v>0</v>
      </c>
      <c r="K88" s="348">
        <v>7116.67</v>
      </c>
      <c r="L88" s="348">
        <v>0</v>
      </c>
      <c r="M88" s="348">
        <v>0</v>
      </c>
    </row>
    <row r="89" spans="1:24" ht="30" customHeight="1" x14ac:dyDescent="0.25">
      <c r="A89" s="337"/>
      <c r="B89" s="334"/>
      <c r="C89" s="334"/>
      <c r="D89" s="334"/>
      <c r="E89" s="390"/>
      <c r="F89" s="97" t="s">
        <v>388</v>
      </c>
      <c r="G89" s="97" t="s">
        <v>25</v>
      </c>
      <c r="H89" s="179">
        <v>1</v>
      </c>
      <c r="I89" s="179">
        <v>0</v>
      </c>
      <c r="J89" s="179">
        <v>0</v>
      </c>
      <c r="K89" s="380"/>
      <c r="L89" s="380">
        <v>0</v>
      </c>
      <c r="M89" s="380">
        <v>0</v>
      </c>
    </row>
    <row r="90" spans="1:24" ht="20.100000000000001" customHeight="1" x14ac:dyDescent="0.25">
      <c r="A90" s="344"/>
      <c r="B90" s="344"/>
      <c r="C90" s="344"/>
      <c r="D90" s="344"/>
      <c r="E90" s="277" t="s">
        <v>363</v>
      </c>
      <c r="F90" s="309" t="s">
        <v>289</v>
      </c>
      <c r="G90" s="309" t="s">
        <v>289</v>
      </c>
      <c r="H90" s="40" t="s">
        <v>39</v>
      </c>
      <c r="I90" s="309" t="s">
        <v>289</v>
      </c>
      <c r="J90" s="309" t="s">
        <v>289</v>
      </c>
      <c r="K90" s="309" t="s">
        <v>289</v>
      </c>
      <c r="L90" s="309" t="s">
        <v>289</v>
      </c>
      <c r="M90" s="309" t="s">
        <v>289</v>
      </c>
    </row>
    <row r="91" spans="1:24" ht="20.100000000000001" customHeight="1" x14ac:dyDescent="0.25">
      <c r="A91" s="345"/>
      <c r="B91" s="345"/>
      <c r="C91" s="345"/>
      <c r="D91" s="345"/>
      <c r="E91" s="277" t="s">
        <v>553</v>
      </c>
      <c r="F91" s="309" t="s">
        <v>289</v>
      </c>
      <c r="G91" s="309" t="s">
        <v>289</v>
      </c>
      <c r="H91" s="40" t="s">
        <v>39</v>
      </c>
      <c r="I91" s="309" t="s">
        <v>289</v>
      </c>
      <c r="J91" s="309" t="s">
        <v>289</v>
      </c>
      <c r="K91" s="309" t="s">
        <v>289</v>
      </c>
      <c r="L91" s="309" t="s">
        <v>289</v>
      </c>
      <c r="M91" s="309" t="s">
        <v>289</v>
      </c>
    </row>
    <row r="92" spans="1:24" ht="39.950000000000003" customHeight="1" x14ac:dyDescent="0.25">
      <c r="A92" s="336">
        <v>1</v>
      </c>
      <c r="B92" s="333" t="s">
        <v>21</v>
      </c>
      <c r="C92" s="333" t="s">
        <v>33</v>
      </c>
      <c r="D92" s="333" t="s">
        <v>36</v>
      </c>
      <c r="E92" s="109" t="s">
        <v>415</v>
      </c>
      <c r="F92" s="97" t="s">
        <v>24</v>
      </c>
      <c r="G92" s="97" t="s">
        <v>25</v>
      </c>
      <c r="H92" s="179">
        <v>1</v>
      </c>
      <c r="I92" s="179">
        <v>0</v>
      </c>
      <c r="J92" s="179">
        <v>0</v>
      </c>
      <c r="K92" s="98">
        <v>27619.08</v>
      </c>
      <c r="L92" s="98">
        <v>0</v>
      </c>
      <c r="M92" s="98">
        <v>0</v>
      </c>
    </row>
    <row r="93" spans="1:24" ht="20.100000000000001" customHeight="1" x14ac:dyDescent="0.25">
      <c r="A93" s="344"/>
      <c r="B93" s="344"/>
      <c r="C93" s="344"/>
      <c r="D93" s="344"/>
      <c r="E93" s="91" t="s">
        <v>248</v>
      </c>
      <c r="F93" s="309" t="s">
        <v>289</v>
      </c>
      <c r="G93" s="309" t="s">
        <v>289</v>
      </c>
      <c r="H93" s="40" t="s">
        <v>58</v>
      </c>
      <c r="I93" s="309" t="s">
        <v>289</v>
      </c>
      <c r="J93" s="309" t="s">
        <v>289</v>
      </c>
      <c r="K93" s="309" t="s">
        <v>289</v>
      </c>
      <c r="L93" s="309" t="s">
        <v>289</v>
      </c>
      <c r="M93" s="309" t="s">
        <v>289</v>
      </c>
      <c r="N93" s="309" t="s">
        <v>289</v>
      </c>
      <c r="O93" s="309" t="s">
        <v>289</v>
      </c>
      <c r="P93" s="309" t="s">
        <v>289</v>
      </c>
      <c r="Q93" s="309" t="s">
        <v>289</v>
      </c>
      <c r="R93" s="309" t="s">
        <v>289</v>
      </c>
      <c r="S93" s="309" t="s">
        <v>289</v>
      </c>
      <c r="T93" s="309" t="s">
        <v>289</v>
      </c>
      <c r="U93" s="309" t="s">
        <v>289</v>
      </c>
      <c r="V93" s="309" t="s">
        <v>289</v>
      </c>
      <c r="W93" s="309" t="s">
        <v>289</v>
      </c>
      <c r="X93" s="309" t="s">
        <v>289</v>
      </c>
    </row>
    <row r="94" spans="1:24" ht="20.100000000000001" customHeight="1" x14ac:dyDescent="0.25">
      <c r="A94" s="344"/>
      <c r="B94" s="344"/>
      <c r="C94" s="344"/>
      <c r="D94" s="344"/>
      <c r="E94" s="91" t="s">
        <v>343</v>
      </c>
      <c r="F94" s="309" t="s">
        <v>289</v>
      </c>
      <c r="G94" s="309" t="s">
        <v>289</v>
      </c>
      <c r="H94" s="40" t="s">
        <v>39</v>
      </c>
      <c r="I94" s="309" t="s">
        <v>289</v>
      </c>
      <c r="J94" s="309" t="s">
        <v>289</v>
      </c>
      <c r="K94" s="309" t="s">
        <v>289</v>
      </c>
      <c r="L94" s="309" t="s">
        <v>289</v>
      </c>
      <c r="M94" s="309" t="s">
        <v>289</v>
      </c>
      <c r="N94" s="309" t="s">
        <v>289</v>
      </c>
      <c r="O94" s="309" t="s">
        <v>289</v>
      </c>
      <c r="P94" s="309" t="s">
        <v>289</v>
      </c>
      <c r="Q94" s="309" t="s">
        <v>289</v>
      </c>
      <c r="R94" s="309" t="s">
        <v>289</v>
      </c>
      <c r="S94" s="309" t="s">
        <v>289</v>
      </c>
      <c r="T94" s="309" t="s">
        <v>289</v>
      </c>
      <c r="U94" s="309" t="s">
        <v>289</v>
      </c>
      <c r="V94" s="309" t="s">
        <v>289</v>
      </c>
      <c r="W94" s="309" t="s">
        <v>289</v>
      </c>
      <c r="X94" s="309" t="s">
        <v>289</v>
      </c>
    </row>
    <row r="95" spans="1:24" ht="20.100000000000001" customHeight="1" x14ac:dyDescent="0.25">
      <c r="A95" s="345"/>
      <c r="B95" s="345"/>
      <c r="C95" s="345"/>
      <c r="D95" s="345"/>
      <c r="E95" s="91" t="s">
        <v>32</v>
      </c>
      <c r="F95" s="309" t="s">
        <v>289</v>
      </c>
      <c r="G95" s="309" t="s">
        <v>289</v>
      </c>
      <c r="H95" s="40" t="s">
        <v>39</v>
      </c>
      <c r="I95" s="309" t="s">
        <v>289</v>
      </c>
      <c r="J95" s="309" t="s">
        <v>289</v>
      </c>
      <c r="K95" s="309" t="s">
        <v>289</v>
      </c>
      <c r="L95" s="309" t="s">
        <v>289</v>
      </c>
      <c r="M95" s="309" t="s">
        <v>289</v>
      </c>
      <c r="N95" s="309" t="s">
        <v>289</v>
      </c>
      <c r="O95" s="309" t="s">
        <v>289</v>
      </c>
      <c r="P95" s="309" t="s">
        <v>289</v>
      </c>
      <c r="Q95" s="309" t="s">
        <v>289</v>
      </c>
      <c r="R95" s="309" t="s">
        <v>289</v>
      </c>
      <c r="S95" s="309" t="s">
        <v>289</v>
      </c>
      <c r="T95" s="309" t="s">
        <v>289</v>
      </c>
      <c r="U95" s="309" t="s">
        <v>289</v>
      </c>
      <c r="V95" s="309" t="s">
        <v>289</v>
      </c>
      <c r="W95" s="309" t="s">
        <v>289</v>
      </c>
      <c r="X95" s="309" t="s">
        <v>289</v>
      </c>
    </row>
    <row r="96" spans="1:24" ht="30" customHeight="1" x14ac:dyDescent="0.25">
      <c r="A96" s="336">
        <v>1</v>
      </c>
      <c r="B96" s="333" t="s">
        <v>21</v>
      </c>
      <c r="C96" s="333" t="s">
        <v>33</v>
      </c>
      <c r="D96" s="333" t="s">
        <v>36</v>
      </c>
      <c r="E96" s="354" t="s">
        <v>565</v>
      </c>
      <c r="F96" s="97" t="s">
        <v>24</v>
      </c>
      <c r="G96" s="97" t="s">
        <v>25</v>
      </c>
      <c r="H96" s="96">
        <v>0</v>
      </c>
      <c r="I96" s="96">
        <v>0</v>
      </c>
      <c r="J96" s="96">
        <v>0</v>
      </c>
      <c r="K96" s="392">
        <v>460</v>
      </c>
      <c r="L96" s="392">
        <v>0</v>
      </c>
      <c r="M96" s="394">
        <v>0</v>
      </c>
    </row>
    <row r="97" spans="1:25" ht="30" customHeight="1" x14ac:dyDescent="0.25">
      <c r="A97" s="337"/>
      <c r="B97" s="334"/>
      <c r="C97" s="334"/>
      <c r="D97" s="334"/>
      <c r="E97" s="390"/>
      <c r="F97" s="97" t="s">
        <v>388</v>
      </c>
      <c r="G97" s="97" t="s">
        <v>25</v>
      </c>
      <c r="H97" s="179">
        <v>1</v>
      </c>
      <c r="I97" s="179">
        <v>0</v>
      </c>
      <c r="J97" s="179">
        <v>0</v>
      </c>
      <c r="K97" s="393"/>
      <c r="L97" s="393"/>
      <c r="M97" s="394"/>
    </row>
    <row r="98" spans="1:25" ht="20.100000000000001" customHeight="1" x14ac:dyDescent="0.25">
      <c r="A98" s="344"/>
      <c r="B98" s="344"/>
      <c r="C98" s="344"/>
      <c r="D98" s="344"/>
      <c r="E98" s="91" t="s">
        <v>362</v>
      </c>
      <c r="F98" s="309" t="s">
        <v>289</v>
      </c>
      <c r="G98" s="309" t="s">
        <v>289</v>
      </c>
      <c r="H98" s="40" t="s">
        <v>57</v>
      </c>
      <c r="I98" s="309" t="s">
        <v>289</v>
      </c>
      <c r="J98" s="309" t="s">
        <v>289</v>
      </c>
      <c r="K98" s="309" t="s">
        <v>289</v>
      </c>
      <c r="L98" s="309" t="s">
        <v>289</v>
      </c>
      <c r="M98" s="309" t="s">
        <v>289</v>
      </c>
      <c r="N98" s="309" t="s">
        <v>289</v>
      </c>
      <c r="O98" s="309" t="s">
        <v>289</v>
      </c>
      <c r="P98" s="309" t="s">
        <v>289</v>
      </c>
      <c r="Q98" s="309" t="s">
        <v>289</v>
      </c>
      <c r="R98" s="309" t="s">
        <v>289</v>
      </c>
      <c r="S98" s="309" t="s">
        <v>289</v>
      </c>
      <c r="T98" s="309" t="s">
        <v>289</v>
      </c>
      <c r="U98" s="309" t="s">
        <v>289</v>
      </c>
      <c r="V98" s="309" t="s">
        <v>289</v>
      </c>
      <c r="W98" s="309" t="s">
        <v>289</v>
      </c>
      <c r="X98" s="309" t="s">
        <v>289</v>
      </c>
    </row>
    <row r="99" spans="1:25" ht="20.100000000000001" customHeight="1" x14ac:dyDescent="0.25">
      <c r="A99" s="344"/>
      <c r="B99" s="344"/>
      <c r="C99" s="344"/>
      <c r="D99" s="344"/>
      <c r="E99" s="91" t="s">
        <v>363</v>
      </c>
      <c r="F99" s="309" t="s">
        <v>289</v>
      </c>
      <c r="G99" s="309" t="s">
        <v>289</v>
      </c>
      <c r="H99" s="40" t="s">
        <v>71</v>
      </c>
      <c r="I99" s="309" t="s">
        <v>289</v>
      </c>
      <c r="J99" s="309" t="s">
        <v>289</v>
      </c>
      <c r="K99" s="309" t="s">
        <v>289</v>
      </c>
      <c r="L99" s="309" t="s">
        <v>289</v>
      </c>
      <c r="M99" s="309" t="s">
        <v>289</v>
      </c>
      <c r="N99" s="309" t="s">
        <v>289</v>
      </c>
      <c r="O99" s="309" t="s">
        <v>289</v>
      </c>
      <c r="P99" s="309" t="s">
        <v>289</v>
      </c>
      <c r="Q99" s="309" t="s">
        <v>289</v>
      </c>
      <c r="R99" s="309" t="s">
        <v>289</v>
      </c>
      <c r="S99" s="309" t="s">
        <v>289</v>
      </c>
      <c r="T99" s="309" t="s">
        <v>289</v>
      </c>
      <c r="U99" s="309" t="s">
        <v>289</v>
      </c>
      <c r="V99" s="309" t="s">
        <v>289</v>
      </c>
      <c r="W99" s="309" t="s">
        <v>289</v>
      </c>
      <c r="X99" s="309" t="s">
        <v>289</v>
      </c>
    </row>
    <row r="100" spans="1:25" ht="20.100000000000001" customHeight="1" x14ac:dyDescent="0.25">
      <c r="A100" s="345"/>
      <c r="B100" s="345"/>
      <c r="C100" s="345"/>
      <c r="D100" s="345"/>
      <c r="E100" s="91" t="s">
        <v>32</v>
      </c>
      <c r="F100" s="309" t="s">
        <v>289</v>
      </c>
      <c r="G100" s="309" t="s">
        <v>289</v>
      </c>
      <c r="H100" s="40" t="s">
        <v>71</v>
      </c>
      <c r="I100" s="309" t="s">
        <v>289</v>
      </c>
      <c r="J100" s="309" t="s">
        <v>289</v>
      </c>
      <c r="K100" s="309" t="s">
        <v>289</v>
      </c>
      <c r="L100" s="309" t="s">
        <v>289</v>
      </c>
      <c r="M100" s="309" t="s">
        <v>289</v>
      </c>
      <c r="N100" s="309" t="s">
        <v>289</v>
      </c>
      <c r="O100" s="309" t="s">
        <v>289</v>
      </c>
      <c r="P100" s="309" t="s">
        <v>289</v>
      </c>
      <c r="Q100" s="309" t="s">
        <v>289</v>
      </c>
      <c r="R100" s="309" t="s">
        <v>289</v>
      </c>
      <c r="S100" s="309" t="s">
        <v>289</v>
      </c>
      <c r="T100" s="309" t="s">
        <v>289</v>
      </c>
      <c r="U100" s="309" t="s">
        <v>289</v>
      </c>
      <c r="V100" s="309" t="s">
        <v>289</v>
      </c>
      <c r="W100" s="309" t="s">
        <v>289</v>
      </c>
      <c r="X100" s="309" t="s">
        <v>289</v>
      </c>
    </row>
    <row r="101" spans="1:25" ht="39.950000000000003" customHeight="1" x14ac:dyDescent="0.25">
      <c r="A101" s="336">
        <v>1</v>
      </c>
      <c r="B101" s="333" t="s">
        <v>21</v>
      </c>
      <c r="C101" s="333" t="s">
        <v>33</v>
      </c>
      <c r="D101" s="333" t="s">
        <v>36</v>
      </c>
      <c r="E101" s="109" t="s">
        <v>582</v>
      </c>
      <c r="F101" s="97" t="s">
        <v>24</v>
      </c>
      <c r="G101" s="97" t="s">
        <v>25</v>
      </c>
      <c r="H101" s="179">
        <v>0</v>
      </c>
      <c r="I101" s="179">
        <v>0</v>
      </c>
      <c r="J101" s="179">
        <v>0</v>
      </c>
      <c r="K101" s="98">
        <v>5900</v>
      </c>
      <c r="L101" s="98">
        <v>0</v>
      </c>
      <c r="M101" s="98">
        <v>0</v>
      </c>
    </row>
    <row r="102" spans="1:25" ht="20.100000000000001" customHeight="1" x14ac:dyDescent="0.25">
      <c r="A102" s="344"/>
      <c r="B102" s="344"/>
      <c r="C102" s="344"/>
      <c r="D102" s="344"/>
      <c r="E102" s="91" t="s">
        <v>343</v>
      </c>
      <c r="F102" s="309" t="s">
        <v>289</v>
      </c>
      <c r="G102" s="309" t="s">
        <v>289</v>
      </c>
      <c r="H102" s="40" t="s">
        <v>39</v>
      </c>
      <c r="I102" s="309" t="s">
        <v>289</v>
      </c>
      <c r="J102" s="309" t="s">
        <v>289</v>
      </c>
      <c r="K102" s="309" t="s">
        <v>289</v>
      </c>
      <c r="L102" s="309" t="s">
        <v>289</v>
      </c>
      <c r="M102" s="309" t="s">
        <v>289</v>
      </c>
    </row>
    <row r="103" spans="1:25" ht="20.100000000000001" customHeight="1" x14ac:dyDescent="0.25">
      <c r="A103" s="345"/>
      <c r="B103" s="345"/>
      <c r="C103" s="345"/>
      <c r="D103" s="345"/>
      <c r="E103" s="91" t="s">
        <v>32</v>
      </c>
      <c r="F103" s="309" t="s">
        <v>289</v>
      </c>
      <c r="G103" s="309" t="s">
        <v>289</v>
      </c>
      <c r="H103" s="40" t="s">
        <v>39</v>
      </c>
      <c r="I103" s="309" t="s">
        <v>289</v>
      </c>
      <c r="J103" s="309" t="s">
        <v>289</v>
      </c>
      <c r="K103" s="309" t="s">
        <v>289</v>
      </c>
      <c r="L103" s="309" t="s">
        <v>289</v>
      </c>
      <c r="M103" s="309" t="s">
        <v>289</v>
      </c>
    </row>
    <row r="104" spans="1:25" ht="39.950000000000003" customHeight="1" x14ac:dyDescent="0.25">
      <c r="A104" s="336">
        <v>1</v>
      </c>
      <c r="B104" s="333" t="s">
        <v>21</v>
      </c>
      <c r="C104" s="333" t="s">
        <v>33</v>
      </c>
      <c r="D104" s="333" t="s">
        <v>36</v>
      </c>
      <c r="E104" s="109" t="s">
        <v>414</v>
      </c>
      <c r="F104" s="97" t="s">
        <v>24</v>
      </c>
      <c r="G104" s="97" t="s">
        <v>25</v>
      </c>
      <c r="H104" s="179">
        <v>0</v>
      </c>
      <c r="I104" s="179">
        <v>0</v>
      </c>
      <c r="J104" s="179">
        <v>0</v>
      </c>
      <c r="K104" s="98">
        <v>652.78</v>
      </c>
      <c r="L104" s="98">
        <v>0</v>
      </c>
      <c r="M104" s="98">
        <v>0</v>
      </c>
    </row>
    <row r="105" spans="1:25" ht="20.100000000000001" customHeight="1" x14ac:dyDescent="0.25">
      <c r="A105" s="344"/>
      <c r="B105" s="344"/>
      <c r="C105" s="344"/>
      <c r="D105" s="344"/>
      <c r="E105" s="91" t="s">
        <v>343</v>
      </c>
      <c r="F105" s="309" t="s">
        <v>289</v>
      </c>
      <c r="G105" s="309" t="s">
        <v>289</v>
      </c>
      <c r="H105" s="40" t="s">
        <v>37</v>
      </c>
      <c r="I105" s="309" t="s">
        <v>289</v>
      </c>
      <c r="J105" s="309" t="s">
        <v>289</v>
      </c>
      <c r="K105" s="309" t="s">
        <v>289</v>
      </c>
      <c r="L105" s="309" t="s">
        <v>289</v>
      </c>
      <c r="M105" s="309" t="s">
        <v>289</v>
      </c>
    </row>
    <row r="106" spans="1:25" ht="20.100000000000001" customHeight="1" x14ac:dyDescent="0.25">
      <c r="A106" s="345"/>
      <c r="B106" s="345"/>
      <c r="C106" s="345"/>
      <c r="D106" s="345"/>
      <c r="E106" s="91" t="s">
        <v>32</v>
      </c>
      <c r="F106" s="309" t="s">
        <v>289</v>
      </c>
      <c r="G106" s="309" t="s">
        <v>289</v>
      </c>
      <c r="H106" s="40" t="s">
        <v>37</v>
      </c>
      <c r="I106" s="309" t="s">
        <v>289</v>
      </c>
      <c r="J106" s="309" t="s">
        <v>289</v>
      </c>
      <c r="K106" s="309" t="s">
        <v>289</v>
      </c>
      <c r="L106" s="309" t="s">
        <v>289</v>
      </c>
      <c r="M106" s="309" t="s">
        <v>289</v>
      </c>
    </row>
    <row r="107" spans="1:25" ht="39.950000000000003" customHeight="1" x14ac:dyDescent="0.25">
      <c r="A107" s="336">
        <v>1</v>
      </c>
      <c r="B107" s="333" t="s">
        <v>21</v>
      </c>
      <c r="C107" s="333" t="s">
        <v>33</v>
      </c>
      <c r="D107" s="333" t="s">
        <v>36</v>
      </c>
      <c r="E107" s="109" t="s">
        <v>575</v>
      </c>
      <c r="F107" s="97" t="s">
        <v>576</v>
      </c>
      <c r="G107" s="97" t="s">
        <v>25</v>
      </c>
      <c r="H107" s="179">
        <v>11</v>
      </c>
      <c r="I107" s="179">
        <v>0</v>
      </c>
      <c r="J107" s="179">
        <v>0</v>
      </c>
      <c r="K107" s="98">
        <v>27000</v>
      </c>
      <c r="L107" s="98">
        <v>0</v>
      </c>
      <c r="M107" s="98">
        <v>0</v>
      </c>
    </row>
    <row r="108" spans="1:25" ht="20.100000000000001" customHeight="1" x14ac:dyDescent="0.25">
      <c r="A108" s="344"/>
      <c r="B108" s="344"/>
      <c r="C108" s="344"/>
      <c r="D108" s="344"/>
      <c r="E108" s="91" t="s">
        <v>417</v>
      </c>
      <c r="F108" s="309" t="s">
        <v>289</v>
      </c>
      <c r="G108" s="309" t="s">
        <v>289</v>
      </c>
      <c r="H108" s="40" t="s">
        <v>230</v>
      </c>
      <c r="I108" s="309" t="s">
        <v>289</v>
      </c>
      <c r="J108" s="309" t="s">
        <v>289</v>
      </c>
      <c r="K108" s="309" t="s">
        <v>289</v>
      </c>
      <c r="L108" s="309" t="s">
        <v>289</v>
      </c>
      <c r="M108" s="309" t="s">
        <v>289</v>
      </c>
    </row>
    <row r="109" spans="1:25" ht="20.100000000000001" customHeight="1" x14ac:dyDescent="0.25">
      <c r="A109" s="344"/>
      <c r="B109" s="344"/>
      <c r="C109" s="344"/>
      <c r="D109" s="344"/>
      <c r="E109" s="91" t="s">
        <v>418</v>
      </c>
      <c r="F109" s="309" t="s">
        <v>289</v>
      </c>
      <c r="G109" s="309" t="s">
        <v>289</v>
      </c>
      <c r="H109" s="40" t="s">
        <v>57</v>
      </c>
      <c r="I109" s="309" t="s">
        <v>289</v>
      </c>
      <c r="J109" s="309" t="s">
        <v>289</v>
      </c>
      <c r="K109" s="309" t="s">
        <v>289</v>
      </c>
      <c r="L109" s="309" t="s">
        <v>289</v>
      </c>
      <c r="M109" s="309" t="s">
        <v>289</v>
      </c>
    </row>
    <row r="110" spans="1:25" ht="20.100000000000001" customHeight="1" x14ac:dyDescent="0.25">
      <c r="A110" s="345"/>
      <c r="B110" s="345"/>
      <c r="C110" s="345"/>
      <c r="D110" s="345"/>
      <c r="E110" s="91" t="s">
        <v>419</v>
      </c>
      <c r="F110" s="309" t="s">
        <v>289</v>
      </c>
      <c r="G110" s="309" t="s">
        <v>289</v>
      </c>
      <c r="H110" s="40" t="s">
        <v>227</v>
      </c>
      <c r="I110" s="309" t="s">
        <v>289</v>
      </c>
      <c r="J110" s="309" t="s">
        <v>289</v>
      </c>
      <c r="K110" s="309" t="s">
        <v>289</v>
      </c>
      <c r="L110" s="309" t="s">
        <v>289</v>
      </c>
      <c r="M110" s="309" t="s">
        <v>289</v>
      </c>
    </row>
    <row r="111" spans="1:25" ht="39.950000000000003" customHeight="1" x14ac:dyDescent="0.25">
      <c r="A111" s="336">
        <v>1</v>
      </c>
      <c r="B111" s="333" t="s">
        <v>21</v>
      </c>
      <c r="C111" s="333" t="s">
        <v>33</v>
      </c>
      <c r="D111" s="333" t="s">
        <v>36</v>
      </c>
      <c r="E111" s="109" t="s">
        <v>579</v>
      </c>
      <c r="F111" s="97" t="s">
        <v>574</v>
      </c>
      <c r="G111" s="97" t="s">
        <v>25</v>
      </c>
      <c r="H111" s="179">
        <v>6</v>
      </c>
      <c r="I111" s="179">
        <v>0</v>
      </c>
      <c r="J111" s="179">
        <v>0</v>
      </c>
      <c r="K111" s="98">
        <v>29257.18</v>
      </c>
      <c r="L111" s="98">
        <v>0</v>
      </c>
      <c r="M111" s="98">
        <v>0</v>
      </c>
      <c r="Y111" s="3"/>
    </row>
    <row r="112" spans="1:25" ht="20.100000000000001" customHeight="1" x14ac:dyDescent="0.25">
      <c r="A112" s="344"/>
      <c r="B112" s="344"/>
      <c r="C112" s="344"/>
      <c r="D112" s="344"/>
      <c r="E112" s="91" t="s">
        <v>248</v>
      </c>
      <c r="F112" s="309" t="s">
        <v>289</v>
      </c>
      <c r="G112" s="309" t="s">
        <v>289</v>
      </c>
      <c r="H112" s="40" t="s">
        <v>71</v>
      </c>
      <c r="I112" s="309" t="s">
        <v>289</v>
      </c>
      <c r="J112" s="309" t="s">
        <v>289</v>
      </c>
      <c r="K112" s="309" t="s">
        <v>289</v>
      </c>
      <c r="L112" s="309" t="s">
        <v>289</v>
      </c>
      <c r="M112" s="309" t="s">
        <v>289</v>
      </c>
    </row>
    <row r="113" spans="1:25" ht="20.100000000000001" customHeight="1" x14ac:dyDescent="0.25">
      <c r="A113" s="344"/>
      <c r="B113" s="344"/>
      <c r="C113" s="344"/>
      <c r="D113" s="344"/>
      <c r="E113" s="91" t="s">
        <v>343</v>
      </c>
      <c r="F113" s="309" t="s">
        <v>289</v>
      </c>
      <c r="G113" s="309" t="s">
        <v>289</v>
      </c>
      <c r="H113" s="40" t="s">
        <v>58</v>
      </c>
      <c r="I113" s="309" t="s">
        <v>289</v>
      </c>
      <c r="J113" s="309" t="s">
        <v>289</v>
      </c>
      <c r="K113" s="309" t="s">
        <v>289</v>
      </c>
      <c r="L113" s="309" t="s">
        <v>289</v>
      </c>
      <c r="M113" s="309" t="s">
        <v>289</v>
      </c>
    </row>
    <row r="114" spans="1:25" ht="20.100000000000001" customHeight="1" x14ac:dyDescent="0.25">
      <c r="A114" s="345"/>
      <c r="B114" s="345"/>
      <c r="C114" s="345"/>
      <c r="D114" s="345"/>
      <c r="E114" s="91" t="s">
        <v>32</v>
      </c>
      <c r="F114" s="309" t="s">
        <v>289</v>
      </c>
      <c r="G114" s="309" t="s">
        <v>289</v>
      </c>
      <c r="H114" s="40" t="s">
        <v>229</v>
      </c>
      <c r="I114" s="309" t="s">
        <v>289</v>
      </c>
      <c r="J114" s="309" t="s">
        <v>289</v>
      </c>
      <c r="K114" s="309" t="s">
        <v>289</v>
      </c>
      <c r="L114" s="309" t="s">
        <v>289</v>
      </c>
      <c r="M114" s="309" t="s">
        <v>289</v>
      </c>
    </row>
    <row r="115" spans="1:25" ht="39.950000000000003" customHeight="1" x14ac:dyDescent="0.25">
      <c r="A115" s="336">
        <v>1</v>
      </c>
      <c r="B115" s="333" t="s">
        <v>21</v>
      </c>
      <c r="C115" s="333" t="s">
        <v>33</v>
      </c>
      <c r="D115" s="333" t="s">
        <v>36</v>
      </c>
      <c r="E115" s="109" t="s">
        <v>578</v>
      </c>
      <c r="F115" s="97" t="s">
        <v>573</v>
      </c>
      <c r="G115" s="97" t="s">
        <v>25</v>
      </c>
      <c r="H115" s="179">
        <v>0</v>
      </c>
      <c r="I115" s="179">
        <v>0</v>
      </c>
      <c r="J115" s="179">
        <v>0</v>
      </c>
      <c r="K115" s="98">
        <v>6607.26</v>
      </c>
      <c r="L115" s="98">
        <v>0</v>
      </c>
      <c r="M115" s="98">
        <v>0</v>
      </c>
      <c r="Y115" s="268"/>
    </row>
    <row r="116" spans="1:25" ht="19.5" customHeight="1" x14ac:dyDescent="0.25">
      <c r="A116" s="344"/>
      <c r="B116" s="344"/>
      <c r="C116" s="344"/>
      <c r="D116" s="344"/>
      <c r="E116" s="91" t="s">
        <v>343</v>
      </c>
      <c r="F116" s="309" t="s">
        <v>289</v>
      </c>
      <c r="G116" s="309" t="s">
        <v>289</v>
      </c>
      <c r="H116" s="40" t="s">
        <v>71</v>
      </c>
      <c r="I116" s="309" t="s">
        <v>289</v>
      </c>
      <c r="J116" s="309" t="s">
        <v>289</v>
      </c>
      <c r="K116" s="309" t="s">
        <v>289</v>
      </c>
      <c r="L116" s="309" t="s">
        <v>289</v>
      </c>
      <c r="M116" s="309" t="s">
        <v>289</v>
      </c>
    </row>
    <row r="117" spans="1:25" ht="20.100000000000001" customHeight="1" x14ac:dyDescent="0.25">
      <c r="A117" s="345"/>
      <c r="B117" s="345"/>
      <c r="C117" s="345"/>
      <c r="D117" s="345"/>
      <c r="E117" s="91" t="s">
        <v>32</v>
      </c>
      <c r="F117" s="309" t="s">
        <v>289</v>
      </c>
      <c r="G117" s="309" t="s">
        <v>289</v>
      </c>
      <c r="H117" s="40" t="s">
        <v>71</v>
      </c>
      <c r="I117" s="309" t="s">
        <v>289</v>
      </c>
      <c r="J117" s="309" t="s">
        <v>289</v>
      </c>
      <c r="K117" s="309" t="s">
        <v>289</v>
      </c>
      <c r="L117" s="309" t="s">
        <v>289</v>
      </c>
      <c r="M117" s="309" t="s">
        <v>289</v>
      </c>
    </row>
    <row r="118" spans="1:25" ht="78.75" customHeight="1" x14ac:dyDescent="0.25">
      <c r="A118" s="264" t="s">
        <v>19</v>
      </c>
      <c r="B118" s="264" t="s">
        <v>19</v>
      </c>
      <c r="C118" s="264" t="s">
        <v>19</v>
      </c>
      <c r="D118" s="264" t="s">
        <v>19</v>
      </c>
      <c r="E118" s="265" t="s">
        <v>560</v>
      </c>
      <c r="F118" s="142" t="s">
        <v>597</v>
      </c>
      <c r="G118" s="142" t="s">
        <v>25</v>
      </c>
      <c r="H118" s="269">
        <f t="shared" ref="H118:M118" si="1">H119+H123+H127+H131+H135+H139+H143+H146+H151+H155+H159</f>
        <v>11</v>
      </c>
      <c r="I118" s="269">
        <f t="shared" si="1"/>
        <v>0</v>
      </c>
      <c r="J118" s="269">
        <f t="shared" si="1"/>
        <v>0</v>
      </c>
      <c r="K118" s="144">
        <f t="shared" si="1"/>
        <v>82026.63</v>
      </c>
      <c r="L118" s="144">
        <f t="shared" si="1"/>
        <v>0</v>
      </c>
      <c r="M118" s="144">
        <f t="shared" si="1"/>
        <v>0</v>
      </c>
    </row>
    <row r="119" spans="1:25" ht="60" customHeight="1" x14ac:dyDescent="0.25">
      <c r="A119" s="333">
        <v>1</v>
      </c>
      <c r="B119" s="333" t="s">
        <v>21</v>
      </c>
      <c r="C119" s="333">
        <v>85321</v>
      </c>
      <c r="D119" s="333" t="s">
        <v>36</v>
      </c>
      <c r="E119" s="109" t="s">
        <v>603</v>
      </c>
      <c r="F119" s="97" t="s">
        <v>597</v>
      </c>
      <c r="G119" s="97" t="s">
        <v>25</v>
      </c>
      <c r="H119" s="97" t="s">
        <v>28</v>
      </c>
      <c r="I119" s="97" t="s">
        <v>29</v>
      </c>
      <c r="J119" s="97" t="s">
        <v>29</v>
      </c>
      <c r="K119" s="98">
        <v>5427.09</v>
      </c>
      <c r="L119" s="97" t="s">
        <v>41</v>
      </c>
      <c r="M119" s="97" t="s">
        <v>41</v>
      </c>
    </row>
    <row r="120" spans="1:25" ht="19.5" customHeight="1" x14ac:dyDescent="0.25">
      <c r="A120" s="334"/>
      <c r="B120" s="334"/>
      <c r="C120" s="334"/>
      <c r="D120" s="334"/>
      <c r="E120" s="91" t="s">
        <v>248</v>
      </c>
      <c r="F120" s="40" t="s">
        <v>19</v>
      </c>
      <c r="G120" s="40" t="s">
        <v>19</v>
      </c>
      <c r="H120" s="40" t="s">
        <v>228</v>
      </c>
      <c r="I120" s="309" t="s">
        <v>289</v>
      </c>
      <c r="J120" s="309" t="s">
        <v>289</v>
      </c>
      <c r="K120" s="309" t="s">
        <v>289</v>
      </c>
      <c r="L120" s="309" t="s">
        <v>289</v>
      </c>
      <c r="M120" s="309" t="s">
        <v>289</v>
      </c>
    </row>
    <row r="121" spans="1:25" ht="21.75" customHeight="1" x14ac:dyDescent="0.25">
      <c r="A121" s="334"/>
      <c r="B121" s="334"/>
      <c r="C121" s="334"/>
      <c r="D121" s="334"/>
      <c r="E121" s="91" t="s">
        <v>343</v>
      </c>
      <c r="F121" s="40" t="s">
        <v>19</v>
      </c>
      <c r="G121" s="40" t="s">
        <v>19</v>
      </c>
      <c r="H121" s="40" t="s">
        <v>39</v>
      </c>
      <c r="I121" s="309" t="s">
        <v>289</v>
      </c>
      <c r="J121" s="309" t="s">
        <v>289</v>
      </c>
      <c r="K121" s="309" t="s">
        <v>289</v>
      </c>
      <c r="L121" s="309" t="s">
        <v>289</v>
      </c>
      <c r="M121" s="309" t="s">
        <v>289</v>
      </c>
    </row>
    <row r="122" spans="1:25" ht="21.75" customHeight="1" x14ac:dyDescent="0.25">
      <c r="A122" s="334"/>
      <c r="B122" s="334"/>
      <c r="C122" s="334"/>
      <c r="D122" s="334"/>
      <c r="E122" s="91" t="s">
        <v>32</v>
      </c>
      <c r="F122" s="40" t="s">
        <v>19</v>
      </c>
      <c r="G122" s="40" t="s">
        <v>19</v>
      </c>
      <c r="H122" s="307" t="s">
        <v>39</v>
      </c>
      <c r="I122" s="309" t="s">
        <v>289</v>
      </c>
      <c r="J122" s="309" t="s">
        <v>289</v>
      </c>
      <c r="K122" s="309" t="s">
        <v>289</v>
      </c>
      <c r="L122" s="309" t="s">
        <v>289</v>
      </c>
      <c r="M122" s="309" t="s">
        <v>289</v>
      </c>
    </row>
    <row r="123" spans="1:25" ht="42" customHeight="1" x14ac:dyDescent="0.25">
      <c r="A123" s="333">
        <v>1</v>
      </c>
      <c r="B123" s="333" t="s">
        <v>21</v>
      </c>
      <c r="C123" s="333">
        <v>85321</v>
      </c>
      <c r="D123" s="333" t="s">
        <v>36</v>
      </c>
      <c r="E123" s="109" t="s">
        <v>604</v>
      </c>
      <c r="F123" s="97" t="s">
        <v>597</v>
      </c>
      <c r="G123" s="97" t="s">
        <v>25</v>
      </c>
      <c r="H123" s="97" t="s">
        <v>28</v>
      </c>
      <c r="I123" s="97" t="s">
        <v>29</v>
      </c>
      <c r="J123" s="97" t="s">
        <v>29</v>
      </c>
      <c r="K123" s="98">
        <v>3884.3</v>
      </c>
      <c r="L123" s="97" t="s">
        <v>41</v>
      </c>
      <c r="M123" s="97" t="s">
        <v>41</v>
      </c>
    </row>
    <row r="124" spans="1:25" ht="21.75" customHeight="1" x14ac:dyDescent="0.25">
      <c r="A124" s="334"/>
      <c r="B124" s="334"/>
      <c r="C124" s="334"/>
      <c r="D124" s="334"/>
      <c r="E124" s="91" t="s">
        <v>248</v>
      </c>
      <c r="F124" s="40" t="s">
        <v>19</v>
      </c>
      <c r="G124" s="40" t="s">
        <v>19</v>
      </c>
      <c r="H124" s="40" t="s">
        <v>38</v>
      </c>
      <c r="I124" s="309" t="s">
        <v>289</v>
      </c>
      <c r="J124" s="309" t="s">
        <v>289</v>
      </c>
      <c r="K124" s="309" t="s">
        <v>289</v>
      </c>
      <c r="L124" s="309" t="s">
        <v>289</v>
      </c>
      <c r="M124" s="309" t="s">
        <v>289</v>
      </c>
    </row>
    <row r="125" spans="1:25" ht="21.75" customHeight="1" x14ac:dyDescent="0.25">
      <c r="A125" s="334"/>
      <c r="B125" s="334"/>
      <c r="C125" s="334"/>
      <c r="D125" s="334"/>
      <c r="E125" s="91" t="s">
        <v>343</v>
      </c>
      <c r="F125" s="40" t="s">
        <v>19</v>
      </c>
      <c r="G125" s="40" t="s">
        <v>19</v>
      </c>
      <c r="H125" s="40" t="s">
        <v>229</v>
      </c>
      <c r="I125" s="309" t="s">
        <v>289</v>
      </c>
      <c r="J125" s="309" t="s">
        <v>289</v>
      </c>
      <c r="K125" s="309" t="s">
        <v>289</v>
      </c>
      <c r="L125" s="309" t="s">
        <v>289</v>
      </c>
      <c r="M125" s="309" t="s">
        <v>289</v>
      </c>
    </row>
    <row r="126" spans="1:25" ht="21.75" customHeight="1" x14ac:dyDescent="0.25">
      <c r="A126" s="334"/>
      <c r="B126" s="334"/>
      <c r="C126" s="334"/>
      <c r="D126" s="334"/>
      <c r="E126" s="91" t="s">
        <v>32</v>
      </c>
      <c r="F126" s="40" t="s">
        <v>19</v>
      </c>
      <c r="G126" s="40" t="s">
        <v>19</v>
      </c>
      <c r="H126" s="40" t="s">
        <v>229</v>
      </c>
      <c r="I126" s="309" t="s">
        <v>289</v>
      </c>
      <c r="J126" s="309" t="s">
        <v>289</v>
      </c>
      <c r="K126" s="309" t="s">
        <v>289</v>
      </c>
      <c r="L126" s="309" t="s">
        <v>289</v>
      </c>
      <c r="M126" s="309" t="s">
        <v>289</v>
      </c>
    </row>
    <row r="127" spans="1:25" ht="41.25" customHeight="1" x14ac:dyDescent="0.25">
      <c r="A127" s="333">
        <v>1</v>
      </c>
      <c r="B127" s="333" t="s">
        <v>21</v>
      </c>
      <c r="C127" s="333">
        <v>85321</v>
      </c>
      <c r="D127" s="333" t="s">
        <v>36</v>
      </c>
      <c r="E127" s="109" t="s">
        <v>605</v>
      </c>
      <c r="F127" s="97" t="s">
        <v>597</v>
      </c>
      <c r="G127" s="97" t="s">
        <v>25</v>
      </c>
      <c r="H127" s="97" t="s">
        <v>28</v>
      </c>
      <c r="I127" s="97" t="s">
        <v>29</v>
      </c>
      <c r="J127" s="97" t="s">
        <v>29</v>
      </c>
      <c r="K127" s="97" t="s">
        <v>609</v>
      </c>
      <c r="L127" s="97" t="s">
        <v>41</v>
      </c>
      <c r="M127" s="97" t="s">
        <v>41</v>
      </c>
    </row>
    <row r="128" spans="1:25" ht="21.75" customHeight="1" x14ac:dyDescent="0.25">
      <c r="A128" s="334"/>
      <c r="B128" s="334"/>
      <c r="C128" s="334"/>
      <c r="D128" s="334"/>
      <c r="E128" s="91" t="s">
        <v>248</v>
      </c>
      <c r="F128" s="40" t="s">
        <v>19</v>
      </c>
      <c r="G128" s="40" t="s">
        <v>19</v>
      </c>
      <c r="H128" s="40" t="s">
        <v>38</v>
      </c>
      <c r="I128" s="309" t="s">
        <v>289</v>
      </c>
      <c r="J128" s="309" t="s">
        <v>289</v>
      </c>
      <c r="K128" s="309" t="s">
        <v>289</v>
      </c>
      <c r="L128" s="309" t="s">
        <v>289</v>
      </c>
      <c r="M128" s="309" t="s">
        <v>289</v>
      </c>
    </row>
    <row r="129" spans="1:13" ht="21.75" customHeight="1" x14ac:dyDescent="0.25">
      <c r="A129" s="334"/>
      <c r="B129" s="334"/>
      <c r="C129" s="334"/>
      <c r="D129" s="334"/>
      <c r="E129" s="91" t="s">
        <v>343</v>
      </c>
      <c r="F129" s="40" t="s">
        <v>19</v>
      </c>
      <c r="G129" s="40" t="s">
        <v>19</v>
      </c>
      <c r="H129" s="40" t="s">
        <v>57</v>
      </c>
      <c r="I129" s="309" t="s">
        <v>289</v>
      </c>
      <c r="J129" s="309" t="s">
        <v>289</v>
      </c>
      <c r="K129" s="309" t="s">
        <v>289</v>
      </c>
      <c r="L129" s="309" t="s">
        <v>289</v>
      </c>
      <c r="M129" s="309" t="s">
        <v>289</v>
      </c>
    </row>
    <row r="130" spans="1:13" ht="21.75" customHeight="1" x14ac:dyDescent="0.25">
      <c r="A130" s="334"/>
      <c r="B130" s="334"/>
      <c r="C130" s="334"/>
      <c r="D130" s="334"/>
      <c r="E130" s="91" t="s">
        <v>32</v>
      </c>
      <c r="F130" s="40" t="s">
        <v>19</v>
      </c>
      <c r="G130" s="40" t="s">
        <v>19</v>
      </c>
      <c r="H130" s="40" t="s">
        <v>57</v>
      </c>
      <c r="I130" s="309" t="s">
        <v>289</v>
      </c>
      <c r="J130" s="309" t="s">
        <v>289</v>
      </c>
      <c r="K130" s="309" t="s">
        <v>289</v>
      </c>
      <c r="L130" s="309" t="s">
        <v>289</v>
      </c>
      <c r="M130" s="309" t="s">
        <v>289</v>
      </c>
    </row>
    <row r="131" spans="1:13" ht="40.5" customHeight="1" x14ac:dyDescent="0.25">
      <c r="A131" s="333">
        <v>1</v>
      </c>
      <c r="B131" s="333" t="s">
        <v>21</v>
      </c>
      <c r="C131" s="333">
        <v>85321</v>
      </c>
      <c r="D131" s="333" t="s">
        <v>36</v>
      </c>
      <c r="E131" s="109" t="s">
        <v>606</v>
      </c>
      <c r="F131" s="97" t="s">
        <v>597</v>
      </c>
      <c r="G131" s="97" t="s">
        <v>25</v>
      </c>
      <c r="H131" s="97" t="s">
        <v>28</v>
      </c>
      <c r="I131" s="97" t="s">
        <v>29</v>
      </c>
      <c r="J131" s="97" t="s">
        <v>29</v>
      </c>
      <c r="K131" s="97" t="s">
        <v>610</v>
      </c>
      <c r="L131" s="97" t="s">
        <v>41</v>
      </c>
      <c r="M131" s="97" t="s">
        <v>41</v>
      </c>
    </row>
    <row r="132" spans="1:13" ht="21.75" customHeight="1" x14ac:dyDescent="0.25">
      <c r="A132" s="334"/>
      <c r="B132" s="334"/>
      <c r="C132" s="334"/>
      <c r="D132" s="334"/>
      <c r="E132" s="91" t="s">
        <v>248</v>
      </c>
      <c r="F132" s="40" t="s">
        <v>19</v>
      </c>
      <c r="G132" s="40" t="s">
        <v>19</v>
      </c>
      <c r="H132" s="40" t="s">
        <v>38</v>
      </c>
      <c r="I132" s="309" t="s">
        <v>289</v>
      </c>
      <c r="J132" s="309" t="s">
        <v>289</v>
      </c>
      <c r="K132" s="309" t="s">
        <v>289</v>
      </c>
      <c r="L132" s="309" t="s">
        <v>289</v>
      </c>
      <c r="M132" s="309" t="s">
        <v>289</v>
      </c>
    </row>
    <row r="133" spans="1:13" ht="21.75" customHeight="1" x14ac:dyDescent="0.25">
      <c r="A133" s="334"/>
      <c r="B133" s="334"/>
      <c r="C133" s="334"/>
      <c r="D133" s="334"/>
      <c r="E133" s="91" t="s">
        <v>343</v>
      </c>
      <c r="F133" s="40" t="s">
        <v>19</v>
      </c>
      <c r="G133" s="40" t="s">
        <v>19</v>
      </c>
      <c r="H133" s="40" t="s">
        <v>229</v>
      </c>
      <c r="I133" s="309" t="s">
        <v>289</v>
      </c>
      <c r="J133" s="309" t="s">
        <v>289</v>
      </c>
      <c r="K133" s="309" t="s">
        <v>289</v>
      </c>
      <c r="L133" s="309" t="s">
        <v>289</v>
      </c>
      <c r="M133" s="309" t="s">
        <v>289</v>
      </c>
    </row>
    <row r="134" spans="1:13" ht="21.75" customHeight="1" x14ac:dyDescent="0.25">
      <c r="A134" s="334"/>
      <c r="B134" s="334"/>
      <c r="C134" s="334"/>
      <c r="D134" s="334"/>
      <c r="E134" s="91" t="s">
        <v>32</v>
      </c>
      <c r="F134" s="40" t="s">
        <v>19</v>
      </c>
      <c r="G134" s="40" t="s">
        <v>19</v>
      </c>
      <c r="H134" s="40" t="s">
        <v>229</v>
      </c>
      <c r="I134" s="309" t="s">
        <v>289</v>
      </c>
      <c r="J134" s="309" t="s">
        <v>289</v>
      </c>
      <c r="K134" s="309" t="s">
        <v>289</v>
      </c>
      <c r="L134" s="309" t="s">
        <v>289</v>
      </c>
      <c r="M134" s="309" t="s">
        <v>289</v>
      </c>
    </row>
    <row r="135" spans="1:13" ht="56.25" customHeight="1" x14ac:dyDescent="0.25">
      <c r="A135" s="333">
        <v>1</v>
      </c>
      <c r="B135" s="333" t="s">
        <v>21</v>
      </c>
      <c r="C135" s="333">
        <v>85321</v>
      </c>
      <c r="D135" s="333" t="s">
        <v>36</v>
      </c>
      <c r="E135" s="109" t="s">
        <v>607</v>
      </c>
      <c r="F135" s="97" t="s">
        <v>597</v>
      </c>
      <c r="G135" s="97" t="s">
        <v>25</v>
      </c>
      <c r="H135" s="97" t="s">
        <v>28</v>
      </c>
      <c r="I135" s="97" t="s">
        <v>29</v>
      </c>
      <c r="J135" s="97" t="s">
        <v>29</v>
      </c>
      <c r="K135" s="97" t="s">
        <v>611</v>
      </c>
      <c r="L135" s="97" t="s">
        <v>41</v>
      </c>
      <c r="M135" s="97" t="s">
        <v>41</v>
      </c>
    </row>
    <row r="136" spans="1:13" ht="21.75" customHeight="1" x14ac:dyDescent="0.25">
      <c r="A136" s="334"/>
      <c r="B136" s="334"/>
      <c r="C136" s="334"/>
      <c r="D136" s="334"/>
      <c r="E136" s="91" t="s">
        <v>248</v>
      </c>
      <c r="F136" s="40" t="s">
        <v>19</v>
      </c>
      <c r="G136" s="40" t="s">
        <v>19</v>
      </c>
      <c r="H136" s="40" t="s">
        <v>38</v>
      </c>
      <c r="I136" s="309" t="s">
        <v>289</v>
      </c>
      <c r="J136" s="309" t="s">
        <v>289</v>
      </c>
      <c r="K136" s="309" t="s">
        <v>289</v>
      </c>
      <c r="L136" s="309" t="s">
        <v>289</v>
      </c>
      <c r="M136" s="309" t="s">
        <v>289</v>
      </c>
    </row>
    <row r="137" spans="1:13" ht="21.75" customHeight="1" x14ac:dyDescent="0.25">
      <c r="A137" s="334"/>
      <c r="B137" s="334"/>
      <c r="C137" s="334"/>
      <c r="D137" s="334"/>
      <c r="E137" s="91" t="s">
        <v>343</v>
      </c>
      <c r="F137" s="40" t="s">
        <v>19</v>
      </c>
      <c r="G137" s="40" t="s">
        <v>19</v>
      </c>
      <c r="H137" s="40" t="s">
        <v>230</v>
      </c>
      <c r="I137" s="309" t="s">
        <v>289</v>
      </c>
      <c r="J137" s="309" t="s">
        <v>289</v>
      </c>
      <c r="K137" s="309" t="s">
        <v>289</v>
      </c>
      <c r="L137" s="309" t="s">
        <v>289</v>
      </c>
      <c r="M137" s="309" t="s">
        <v>289</v>
      </c>
    </row>
    <row r="138" spans="1:13" ht="21.75" customHeight="1" x14ac:dyDescent="0.25">
      <c r="A138" s="334"/>
      <c r="B138" s="334"/>
      <c r="C138" s="334"/>
      <c r="D138" s="334"/>
      <c r="E138" s="91" t="s">
        <v>32</v>
      </c>
      <c r="F138" s="40" t="s">
        <v>19</v>
      </c>
      <c r="G138" s="40" t="s">
        <v>19</v>
      </c>
      <c r="H138" s="307" t="s">
        <v>230</v>
      </c>
      <c r="I138" s="309" t="s">
        <v>289</v>
      </c>
      <c r="J138" s="309" t="s">
        <v>289</v>
      </c>
      <c r="K138" s="309" t="s">
        <v>289</v>
      </c>
      <c r="L138" s="309" t="s">
        <v>289</v>
      </c>
      <c r="M138" s="309" t="s">
        <v>289</v>
      </c>
    </row>
    <row r="139" spans="1:13" ht="39" customHeight="1" x14ac:dyDescent="0.25">
      <c r="A139" s="333">
        <v>1</v>
      </c>
      <c r="B139" s="333" t="s">
        <v>21</v>
      </c>
      <c r="C139" s="333">
        <v>85321</v>
      </c>
      <c r="D139" s="333" t="s">
        <v>36</v>
      </c>
      <c r="E139" s="109" t="s">
        <v>608</v>
      </c>
      <c r="F139" s="97" t="s">
        <v>597</v>
      </c>
      <c r="G139" s="97" t="s">
        <v>25</v>
      </c>
      <c r="H139" s="97" t="s">
        <v>28</v>
      </c>
      <c r="I139" s="97" t="s">
        <v>29</v>
      </c>
      <c r="J139" s="97" t="s">
        <v>29</v>
      </c>
      <c r="K139" s="97" t="s">
        <v>612</v>
      </c>
      <c r="L139" s="97" t="s">
        <v>41</v>
      </c>
      <c r="M139" s="97" t="s">
        <v>41</v>
      </c>
    </row>
    <row r="140" spans="1:13" ht="21.75" customHeight="1" x14ac:dyDescent="0.25">
      <c r="A140" s="334"/>
      <c r="B140" s="334"/>
      <c r="C140" s="334"/>
      <c r="D140" s="334"/>
      <c r="E140" s="91" t="s">
        <v>248</v>
      </c>
      <c r="F140" s="40" t="s">
        <v>19</v>
      </c>
      <c r="G140" s="40" t="s">
        <v>19</v>
      </c>
      <c r="H140" s="40" t="s">
        <v>229</v>
      </c>
      <c r="I140" s="309" t="s">
        <v>289</v>
      </c>
      <c r="J140" s="309" t="s">
        <v>289</v>
      </c>
      <c r="K140" s="309" t="s">
        <v>289</v>
      </c>
      <c r="L140" s="309" t="s">
        <v>289</v>
      </c>
      <c r="M140" s="309" t="s">
        <v>289</v>
      </c>
    </row>
    <row r="141" spans="1:13" ht="21.75" customHeight="1" x14ac:dyDescent="0.25">
      <c r="A141" s="334"/>
      <c r="B141" s="334"/>
      <c r="C141" s="334"/>
      <c r="D141" s="334"/>
      <c r="E141" s="91" t="s">
        <v>343</v>
      </c>
      <c r="F141" s="40" t="s">
        <v>19</v>
      </c>
      <c r="G141" s="40" t="s">
        <v>19</v>
      </c>
      <c r="H141" s="40" t="s">
        <v>57</v>
      </c>
      <c r="I141" s="309" t="s">
        <v>289</v>
      </c>
      <c r="J141" s="309" t="s">
        <v>289</v>
      </c>
      <c r="K141" s="309" t="s">
        <v>289</v>
      </c>
      <c r="L141" s="309" t="s">
        <v>289</v>
      </c>
      <c r="M141" s="309" t="s">
        <v>289</v>
      </c>
    </row>
    <row r="142" spans="1:13" ht="21.75" customHeight="1" x14ac:dyDescent="0.25">
      <c r="A142" s="334"/>
      <c r="B142" s="334"/>
      <c r="C142" s="334"/>
      <c r="D142" s="334"/>
      <c r="E142" s="91" t="s">
        <v>32</v>
      </c>
      <c r="F142" s="40" t="s">
        <v>19</v>
      </c>
      <c r="G142" s="40" t="s">
        <v>19</v>
      </c>
      <c r="H142" s="40" t="s">
        <v>57</v>
      </c>
      <c r="I142" s="309" t="s">
        <v>289</v>
      </c>
      <c r="J142" s="309" t="s">
        <v>289</v>
      </c>
      <c r="K142" s="309" t="s">
        <v>289</v>
      </c>
      <c r="L142" s="309" t="s">
        <v>289</v>
      </c>
      <c r="M142" s="309" t="s">
        <v>289</v>
      </c>
    </row>
    <row r="143" spans="1:13" ht="62.25" customHeight="1" x14ac:dyDescent="0.25">
      <c r="A143" s="336">
        <v>1</v>
      </c>
      <c r="B143" s="333" t="s">
        <v>21</v>
      </c>
      <c r="C143" s="333" t="s">
        <v>33</v>
      </c>
      <c r="D143" s="333" t="s">
        <v>36</v>
      </c>
      <c r="E143" s="109" t="s">
        <v>577</v>
      </c>
      <c r="F143" s="97" t="s">
        <v>597</v>
      </c>
      <c r="G143" s="97" t="s">
        <v>25</v>
      </c>
      <c r="H143" s="179">
        <v>1</v>
      </c>
      <c r="I143" s="179">
        <v>0</v>
      </c>
      <c r="J143" s="179">
        <v>0</v>
      </c>
      <c r="K143" s="98">
        <v>321.27</v>
      </c>
      <c r="L143" s="98">
        <v>0</v>
      </c>
      <c r="M143" s="98">
        <v>0</v>
      </c>
    </row>
    <row r="144" spans="1:13" ht="20.100000000000001" customHeight="1" x14ac:dyDescent="0.25">
      <c r="A144" s="344"/>
      <c r="B144" s="344"/>
      <c r="C144" s="344"/>
      <c r="D144" s="344"/>
      <c r="E144" s="91" t="s">
        <v>343</v>
      </c>
      <c r="F144" s="40" t="s">
        <v>19</v>
      </c>
      <c r="G144" s="40" t="s">
        <v>19</v>
      </c>
      <c r="H144" s="40" t="s">
        <v>58</v>
      </c>
      <c r="I144" s="73" t="s">
        <v>19</v>
      </c>
      <c r="J144" s="73" t="s">
        <v>19</v>
      </c>
      <c r="K144" s="73" t="s">
        <v>19</v>
      </c>
      <c r="L144" s="73" t="s">
        <v>19</v>
      </c>
      <c r="M144" s="73" t="s">
        <v>19</v>
      </c>
    </row>
    <row r="145" spans="1:25" ht="20.100000000000001" customHeight="1" x14ac:dyDescent="0.25">
      <c r="A145" s="345"/>
      <c r="B145" s="345"/>
      <c r="C145" s="345"/>
      <c r="D145" s="345"/>
      <c r="E145" s="91" t="s">
        <v>32</v>
      </c>
      <c r="F145" s="40" t="s">
        <v>19</v>
      </c>
      <c r="G145" s="40" t="s">
        <v>19</v>
      </c>
      <c r="H145" s="40" t="s">
        <v>58</v>
      </c>
      <c r="I145" s="73" t="s">
        <v>19</v>
      </c>
      <c r="J145" s="73" t="s">
        <v>19</v>
      </c>
      <c r="K145" s="73" t="s">
        <v>19</v>
      </c>
      <c r="L145" s="73" t="s">
        <v>19</v>
      </c>
      <c r="M145" s="73" t="s">
        <v>19</v>
      </c>
    </row>
    <row r="146" spans="1:25" ht="50.1" customHeight="1" x14ac:dyDescent="0.25">
      <c r="A146" s="336">
        <v>1</v>
      </c>
      <c r="B146" s="333" t="s">
        <v>21</v>
      </c>
      <c r="C146" s="333" t="s">
        <v>33</v>
      </c>
      <c r="D146" s="333" t="s">
        <v>36</v>
      </c>
      <c r="E146" s="109" t="s">
        <v>580</v>
      </c>
      <c r="F146" s="97" t="s">
        <v>597</v>
      </c>
      <c r="G146" s="97" t="s">
        <v>25</v>
      </c>
      <c r="H146" s="179">
        <v>1</v>
      </c>
      <c r="I146" s="179">
        <v>0</v>
      </c>
      <c r="J146" s="179">
        <v>0</v>
      </c>
      <c r="K146" s="98">
        <f>68432.3+332.37</f>
        <v>68764.67</v>
      </c>
      <c r="L146" s="98">
        <v>0</v>
      </c>
      <c r="M146" s="98">
        <v>0</v>
      </c>
      <c r="Y146" s="268"/>
    </row>
    <row r="147" spans="1:25" ht="20.100000000000001" customHeight="1" x14ac:dyDescent="0.25">
      <c r="A147" s="337"/>
      <c r="B147" s="334"/>
      <c r="C147" s="334"/>
      <c r="D147" s="334"/>
      <c r="E147" s="277" t="s">
        <v>559</v>
      </c>
      <c r="F147" s="40" t="s">
        <v>19</v>
      </c>
      <c r="G147" s="40" t="s">
        <v>19</v>
      </c>
      <c r="H147" s="278" t="s">
        <v>230</v>
      </c>
      <c r="I147" s="309" t="s">
        <v>289</v>
      </c>
      <c r="J147" s="309" t="s">
        <v>289</v>
      </c>
      <c r="K147" s="309" t="s">
        <v>289</v>
      </c>
      <c r="L147" s="309" t="s">
        <v>289</v>
      </c>
      <c r="M147" s="309" t="s">
        <v>289</v>
      </c>
    </row>
    <row r="148" spans="1:25" ht="20.100000000000001" customHeight="1" x14ac:dyDescent="0.25">
      <c r="A148" s="344"/>
      <c r="B148" s="344"/>
      <c r="C148" s="344"/>
      <c r="D148" s="344"/>
      <c r="E148" s="91" t="s">
        <v>581</v>
      </c>
      <c r="F148" s="40" t="s">
        <v>19</v>
      </c>
      <c r="G148" s="40" t="s">
        <v>19</v>
      </c>
      <c r="H148" s="40" t="s">
        <v>58</v>
      </c>
      <c r="I148" s="309" t="s">
        <v>289</v>
      </c>
      <c r="J148" s="309" t="s">
        <v>289</v>
      </c>
      <c r="K148" s="309" t="s">
        <v>289</v>
      </c>
      <c r="L148" s="309" t="s">
        <v>289</v>
      </c>
      <c r="M148" s="309" t="s">
        <v>289</v>
      </c>
    </row>
    <row r="149" spans="1:25" ht="20.100000000000001" customHeight="1" x14ac:dyDescent="0.25">
      <c r="A149" s="344"/>
      <c r="B149" s="344"/>
      <c r="C149" s="344"/>
      <c r="D149" s="344"/>
      <c r="E149" s="91" t="s">
        <v>343</v>
      </c>
      <c r="F149" s="40" t="s">
        <v>19</v>
      </c>
      <c r="G149" s="40" t="s">
        <v>19</v>
      </c>
      <c r="H149" s="40" t="s">
        <v>230</v>
      </c>
      <c r="I149" s="309" t="s">
        <v>289</v>
      </c>
      <c r="J149" s="309" t="s">
        <v>289</v>
      </c>
      <c r="K149" s="309" t="s">
        <v>289</v>
      </c>
      <c r="L149" s="309" t="s">
        <v>289</v>
      </c>
      <c r="M149" s="309" t="s">
        <v>289</v>
      </c>
    </row>
    <row r="150" spans="1:25" ht="20.100000000000001" customHeight="1" x14ac:dyDescent="0.25">
      <c r="A150" s="345"/>
      <c r="B150" s="345"/>
      <c r="C150" s="345"/>
      <c r="D150" s="345"/>
      <c r="E150" s="91" t="s">
        <v>32</v>
      </c>
      <c r="F150" s="40" t="s">
        <v>19</v>
      </c>
      <c r="G150" s="40" t="s">
        <v>19</v>
      </c>
      <c r="H150" s="40" t="s">
        <v>230</v>
      </c>
      <c r="I150" s="309" t="s">
        <v>289</v>
      </c>
      <c r="J150" s="309" t="s">
        <v>289</v>
      </c>
      <c r="K150" s="309" t="s">
        <v>289</v>
      </c>
      <c r="L150" s="309" t="s">
        <v>289</v>
      </c>
      <c r="M150" s="309" t="s">
        <v>289</v>
      </c>
    </row>
    <row r="151" spans="1:25" ht="50.1" customHeight="1" x14ac:dyDescent="0.25">
      <c r="A151" s="336">
        <v>1</v>
      </c>
      <c r="B151" s="333" t="s">
        <v>21</v>
      </c>
      <c r="C151" s="333" t="s">
        <v>33</v>
      </c>
      <c r="D151" s="333" t="s">
        <v>36</v>
      </c>
      <c r="E151" s="109" t="s">
        <v>411</v>
      </c>
      <c r="F151" s="97" t="s">
        <v>597</v>
      </c>
      <c r="G151" s="97" t="s">
        <v>25</v>
      </c>
      <c r="H151" s="179">
        <v>1</v>
      </c>
      <c r="I151" s="179">
        <v>0</v>
      </c>
      <c r="J151" s="179">
        <v>0</v>
      </c>
      <c r="K151" s="98">
        <v>540.99</v>
      </c>
      <c r="L151" s="98">
        <v>0</v>
      </c>
      <c r="M151" s="98">
        <v>0</v>
      </c>
    </row>
    <row r="152" spans="1:25" ht="20.100000000000001" customHeight="1" x14ac:dyDescent="0.25">
      <c r="A152" s="344"/>
      <c r="B152" s="344"/>
      <c r="C152" s="344"/>
      <c r="D152" s="344"/>
      <c r="E152" s="91" t="s">
        <v>248</v>
      </c>
      <c r="F152" s="40" t="s">
        <v>19</v>
      </c>
      <c r="G152" s="40" t="s">
        <v>19</v>
      </c>
      <c r="H152" s="40" t="s">
        <v>66</v>
      </c>
      <c r="I152" s="309" t="s">
        <v>289</v>
      </c>
      <c r="J152" s="309" t="s">
        <v>289</v>
      </c>
      <c r="K152" s="309" t="s">
        <v>289</v>
      </c>
      <c r="L152" s="309" t="s">
        <v>289</v>
      </c>
      <c r="M152" s="309" t="s">
        <v>289</v>
      </c>
    </row>
    <row r="153" spans="1:25" ht="20.100000000000001" customHeight="1" x14ac:dyDescent="0.25">
      <c r="A153" s="344"/>
      <c r="B153" s="344"/>
      <c r="C153" s="344"/>
      <c r="D153" s="344"/>
      <c r="E153" s="91" t="s">
        <v>343</v>
      </c>
      <c r="F153" s="40" t="s">
        <v>19</v>
      </c>
      <c r="G153" s="40" t="s">
        <v>19</v>
      </c>
      <c r="H153" s="40" t="s">
        <v>58</v>
      </c>
      <c r="I153" s="309" t="s">
        <v>289</v>
      </c>
      <c r="J153" s="309" t="s">
        <v>289</v>
      </c>
      <c r="K153" s="309" t="s">
        <v>289</v>
      </c>
      <c r="L153" s="309" t="s">
        <v>289</v>
      </c>
      <c r="M153" s="309" t="s">
        <v>289</v>
      </c>
    </row>
    <row r="154" spans="1:25" ht="20.100000000000001" customHeight="1" x14ac:dyDescent="0.25">
      <c r="A154" s="345"/>
      <c r="B154" s="345"/>
      <c r="C154" s="345"/>
      <c r="D154" s="345"/>
      <c r="E154" s="91" t="s">
        <v>32</v>
      </c>
      <c r="F154" s="40" t="s">
        <v>19</v>
      </c>
      <c r="G154" s="40" t="s">
        <v>19</v>
      </c>
      <c r="H154" s="40" t="s">
        <v>58</v>
      </c>
      <c r="I154" s="309" t="s">
        <v>289</v>
      </c>
      <c r="J154" s="309" t="s">
        <v>289</v>
      </c>
      <c r="K154" s="309" t="s">
        <v>289</v>
      </c>
      <c r="L154" s="309" t="s">
        <v>289</v>
      </c>
      <c r="M154" s="309" t="s">
        <v>289</v>
      </c>
    </row>
    <row r="155" spans="1:25" ht="50.1" customHeight="1" x14ac:dyDescent="0.25">
      <c r="A155" s="336">
        <v>1</v>
      </c>
      <c r="B155" s="333" t="s">
        <v>21</v>
      </c>
      <c r="C155" s="333" t="s">
        <v>33</v>
      </c>
      <c r="D155" s="333" t="s">
        <v>36</v>
      </c>
      <c r="E155" s="109" t="s">
        <v>412</v>
      </c>
      <c r="F155" s="97" t="s">
        <v>597</v>
      </c>
      <c r="G155" s="97" t="s">
        <v>25</v>
      </c>
      <c r="H155" s="179">
        <v>1</v>
      </c>
      <c r="I155" s="179">
        <v>0</v>
      </c>
      <c r="J155" s="179">
        <v>0</v>
      </c>
      <c r="K155" s="98">
        <v>438.82</v>
      </c>
      <c r="L155" s="98">
        <v>0</v>
      </c>
      <c r="M155" s="98">
        <v>0</v>
      </c>
    </row>
    <row r="156" spans="1:25" ht="20.100000000000001" customHeight="1" x14ac:dyDescent="0.25">
      <c r="A156" s="344"/>
      <c r="B156" s="344"/>
      <c r="C156" s="344"/>
      <c r="D156" s="344"/>
      <c r="E156" s="91" t="s">
        <v>248</v>
      </c>
      <c r="F156" s="40" t="s">
        <v>19</v>
      </c>
      <c r="G156" s="40" t="s">
        <v>19</v>
      </c>
      <c r="H156" s="40" t="s">
        <v>66</v>
      </c>
      <c r="I156" s="309" t="s">
        <v>289</v>
      </c>
      <c r="J156" s="309" t="s">
        <v>289</v>
      </c>
      <c r="K156" s="309" t="s">
        <v>289</v>
      </c>
      <c r="L156" s="309" t="s">
        <v>289</v>
      </c>
      <c r="M156" s="309" t="s">
        <v>289</v>
      </c>
    </row>
    <row r="157" spans="1:25" ht="20.100000000000001" customHeight="1" x14ac:dyDescent="0.25">
      <c r="A157" s="344"/>
      <c r="B157" s="344"/>
      <c r="C157" s="344"/>
      <c r="D157" s="344"/>
      <c r="E157" s="91" t="s">
        <v>343</v>
      </c>
      <c r="F157" s="40" t="s">
        <v>19</v>
      </c>
      <c r="G157" s="40" t="s">
        <v>19</v>
      </c>
      <c r="H157" s="40" t="s">
        <v>37</v>
      </c>
      <c r="I157" s="309" t="s">
        <v>289</v>
      </c>
      <c r="J157" s="309" t="s">
        <v>289</v>
      </c>
      <c r="K157" s="309" t="s">
        <v>289</v>
      </c>
      <c r="L157" s="309" t="s">
        <v>289</v>
      </c>
      <c r="M157" s="309" t="s">
        <v>289</v>
      </c>
    </row>
    <row r="158" spans="1:25" ht="20.100000000000001" customHeight="1" x14ac:dyDescent="0.25">
      <c r="A158" s="345"/>
      <c r="B158" s="345"/>
      <c r="C158" s="345"/>
      <c r="D158" s="345"/>
      <c r="E158" s="91" t="s">
        <v>32</v>
      </c>
      <c r="F158" s="40" t="s">
        <v>19</v>
      </c>
      <c r="G158" s="40" t="s">
        <v>19</v>
      </c>
      <c r="H158" s="40" t="s">
        <v>37</v>
      </c>
      <c r="I158" s="309" t="s">
        <v>289</v>
      </c>
      <c r="J158" s="309" t="s">
        <v>289</v>
      </c>
      <c r="K158" s="309" t="s">
        <v>289</v>
      </c>
      <c r="L158" s="309" t="s">
        <v>289</v>
      </c>
      <c r="M158" s="309" t="s">
        <v>289</v>
      </c>
    </row>
    <row r="159" spans="1:25" ht="50.1" customHeight="1" x14ac:dyDescent="0.25">
      <c r="A159" s="336">
        <v>1</v>
      </c>
      <c r="B159" s="333" t="s">
        <v>21</v>
      </c>
      <c r="C159" s="333" t="s">
        <v>33</v>
      </c>
      <c r="D159" s="333" t="s">
        <v>36</v>
      </c>
      <c r="E159" s="109" t="s">
        <v>413</v>
      </c>
      <c r="F159" s="97" t="s">
        <v>597</v>
      </c>
      <c r="G159" s="97" t="s">
        <v>25</v>
      </c>
      <c r="H159" s="179">
        <v>1</v>
      </c>
      <c r="I159" s="179">
        <v>0</v>
      </c>
      <c r="J159" s="179">
        <v>0</v>
      </c>
      <c r="K159" s="98">
        <v>1159.79</v>
      </c>
      <c r="L159" s="98">
        <v>0</v>
      </c>
      <c r="M159" s="98">
        <v>0</v>
      </c>
    </row>
    <row r="160" spans="1:25" ht="20.100000000000001" customHeight="1" x14ac:dyDescent="0.25">
      <c r="A160" s="344"/>
      <c r="B160" s="344"/>
      <c r="C160" s="344"/>
      <c r="D160" s="344"/>
      <c r="E160" s="91" t="s">
        <v>248</v>
      </c>
      <c r="F160" s="40" t="s">
        <v>19</v>
      </c>
      <c r="G160" s="40" t="s">
        <v>19</v>
      </c>
      <c r="H160" s="40" t="s">
        <v>37</v>
      </c>
      <c r="I160" s="309" t="s">
        <v>289</v>
      </c>
      <c r="J160" s="309" t="s">
        <v>289</v>
      </c>
      <c r="K160" s="309" t="s">
        <v>289</v>
      </c>
      <c r="L160" s="309" t="s">
        <v>289</v>
      </c>
      <c r="M160" s="309" t="s">
        <v>289</v>
      </c>
    </row>
    <row r="161" spans="1:13" ht="20.100000000000001" customHeight="1" x14ac:dyDescent="0.25">
      <c r="A161" s="344"/>
      <c r="B161" s="344"/>
      <c r="C161" s="344"/>
      <c r="D161" s="344"/>
      <c r="E161" s="91" t="s">
        <v>343</v>
      </c>
      <c r="F161" s="40" t="s">
        <v>19</v>
      </c>
      <c r="G161" s="40" t="s">
        <v>19</v>
      </c>
      <c r="H161" s="40" t="s">
        <v>58</v>
      </c>
      <c r="I161" s="309" t="s">
        <v>289</v>
      </c>
      <c r="J161" s="309" t="s">
        <v>289</v>
      </c>
      <c r="K161" s="309" t="s">
        <v>289</v>
      </c>
      <c r="L161" s="309" t="s">
        <v>289</v>
      </c>
      <c r="M161" s="309" t="s">
        <v>289</v>
      </c>
    </row>
    <row r="162" spans="1:13" ht="20.100000000000001" customHeight="1" x14ac:dyDescent="0.25">
      <c r="A162" s="345"/>
      <c r="B162" s="345"/>
      <c r="C162" s="345"/>
      <c r="D162" s="345"/>
      <c r="E162" s="91" t="s">
        <v>32</v>
      </c>
      <c r="F162" s="40" t="s">
        <v>19</v>
      </c>
      <c r="G162" s="40" t="s">
        <v>19</v>
      </c>
      <c r="H162" s="40" t="s">
        <v>58</v>
      </c>
      <c r="I162" s="309" t="s">
        <v>289</v>
      </c>
      <c r="J162" s="309" t="s">
        <v>289</v>
      </c>
      <c r="K162" s="309" t="s">
        <v>289</v>
      </c>
      <c r="L162" s="309" t="s">
        <v>289</v>
      </c>
      <c r="M162" s="309" t="s">
        <v>289</v>
      </c>
    </row>
    <row r="163" spans="1:13" ht="49.5" customHeight="1" x14ac:dyDescent="0.25">
      <c r="A163" s="336">
        <v>1</v>
      </c>
      <c r="B163" s="333" t="s">
        <v>21</v>
      </c>
      <c r="C163" s="333" t="s">
        <v>33</v>
      </c>
      <c r="D163" s="333" t="s">
        <v>36</v>
      </c>
      <c r="E163" s="262" t="s">
        <v>547</v>
      </c>
      <c r="F163" s="263" t="s">
        <v>596</v>
      </c>
      <c r="G163" s="263" t="s">
        <v>25</v>
      </c>
      <c r="H163" s="266">
        <v>28</v>
      </c>
      <c r="I163" s="266">
        <v>0</v>
      </c>
      <c r="J163" s="266">
        <v>0</v>
      </c>
      <c r="K163" s="267">
        <v>1000</v>
      </c>
      <c r="L163" s="267">
        <v>0</v>
      </c>
      <c r="M163" s="267">
        <v>0</v>
      </c>
    </row>
    <row r="164" spans="1:13" ht="20.100000000000001" customHeight="1" x14ac:dyDescent="0.25">
      <c r="A164" s="344"/>
      <c r="B164" s="344"/>
      <c r="C164" s="344"/>
      <c r="D164" s="344"/>
      <c r="E164" s="91" t="s">
        <v>248</v>
      </c>
      <c r="F164" s="40" t="s">
        <v>19</v>
      </c>
      <c r="G164" s="40" t="s">
        <v>19</v>
      </c>
      <c r="H164" s="40" t="s">
        <v>60</v>
      </c>
      <c r="I164" s="309" t="s">
        <v>289</v>
      </c>
      <c r="J164" s="309" t="s">
        <v>289</v>
      </c>
      <c r="K164" s="309" t="s">
        <v>289</v>
      </c>
      <c r="L164" s="309" t="s">
        <v>289</v>
      </c>
      <c r="M164" s="309" t="s">
        <v>289</v>
      </c>
    </row>
    <row r="165" spans="1:13" ht="20.100000000000001" customHeight="1" x14ac:dyDescent="0.25">
      <c r="A165" s="344"/>
      <c r="B165" s="344"/>
      <c r="C165" s="344"/>
      <c r="D165" s="344"/>
      <c r="E165" s="91" t="s">
        <v>343</v>
      </c>
      <c r="F165" s="40" t="s">
        <v>19</v>
      </c>
      <c r="G165" s="40" t="s">
        <v>19</v>
      </c>
      <c r="H165" s="40" t="s">
        <v>39</v>
      </c>
      <c r="I165" s="309" t="s">
        <v>289</v>
      </c>
      <c r="J165" s="309" t="s">
        <v>289</v>
      </c>
      <c r="K165" s="309" t="s">
        <v>289</v>
      </c>
      <c r="L165" s="309" t="s">
        <v>289</v>
      </c>
      <c r="M165" s="309" t="s">
        <v>289</v>
      </c>
    </row>
    <row r="166" spans="1:13" ht="20.100000000000001" customHeight="1" x14ac:dyDescent="0.25">
      <c r="A166" s="345"/>
      <c r="B166" s="345"/>
      <c r="C166" s="345"/>
      <c r="D166" s="345"/>
      <c r="E166" s="91" t="s">
        <v>32</v>
      </c>
      <c r="F166" s="40" t="s">
        <v>19</v>
      </c>
      <c r="G166" s="40" t="s">
        <v>19</v>
      </c>
      <c r="H166" s="40" t="s">
        <v>39</v>
      </c>
      <c r="I166" s="309" t="s">
        <v>289</v>
      </c>
      <c r="J166" s="309" t="s">
        <v>289</v>
      </c>
      <c r="K166" s="309" t="s">
        <v>289</v>
      </c>
      <c r="L166" s="309" t="s">
        <v>289</v>
      </c>
      <c r="M166" s="309" t="s">
        <v>289</v>
      </c>
    </row>
    <row r="167" spans="1:13" ht="69.95" customHeight="1" x14ac:dyDescent="0.25">
      <c r="A167" s="139">
        <v>1</v>
      </c>
      <c r="B167" s="138" t="s">
        <v>21</v>
      </c>
      <c r="C167" s="138" t="s">
        <v>44</v>
      </c>
      <c r="D167" s="138" t="s">
        <v>19</v>
      </c>
      <c r="E167" s="145" t="s">
        <v>45</v>
      </c>
      <c r="F167" s="138" t="s">
        <v>24</v>
      </c>
      <c r="G167" s="138" t="s">
        <v>25</v>
      </c>
      <c r="H167" s="138">
        <f t="shared" ref="H167:M167" si="2">H168</f>
        <v>1</v>
      </c>
      <c r="I167" s="138">
        <f t="shared" si="2"/>
        <v>0</v>
      </c>
      <c r="J167" s="138">
        <f t="shared" si="2"/>
        <v>0</v>
      </c>
      <c r="K167" s="140">
        <f>K168</f>
        <v>47636.37</v>
      </c>
      <c r="L167" s="140">
        <f t="shared" si="2"/>
        <v>0</v>
      </c>
      <c r="M167" s="140">
        <f t="shared" si="2"/>
        <v>0</v>
      </c>
    </row>
    <row r="168" spans="1:13" ht="39.950000000000003" customHeight="1" x14ac:dyDescent="0.25">
      <c r="A168" s="336">
        <v>1</v>
      </c>
      <c r="B168" s="333" t="s">
        <v>21</v>
      </c>
      <c r="C168" s="333" t="s">
        <v>44</v>
      </c>
      <c r="D168" s="333" t="s">
        <v>76</v>
      </c>
      <c r="E168" s="99" t="s">
        <v>46</v>
      </c>
      <c r="F168" s="97" t="s">
        <v>24</v>
      </c>
      <c r="G168" s="97" t="s">
        <v>25</v>
      </c>
      <c r="H168" s="96">
        <v>1</v>
      </c>
      <c r="I168" s="96">
        <v>0</v>
      </c>
      <c r="J168" s="96">
        <v>0</v>
      </c>
      <c r="K168" s="98">
        <v>47636.37</v>
      </c>
      <c r="L168" s="146">
        <v>0</v>
      </c>
      <c r="M168" s="96">
        <v>0</v>
      </c>
    </row>
    <row r="169" spans="1:13" ht="20.100000000000001" customHeight="1" x14ac:dyDescent="0.25">
      <c r="A169" s="337"/>
      <c r="B169" s="334"/>
      <c r="C169" s="334"/>
      <c r="D169" s="334"/>
      <c r="E169" s="91" t="s">
        <v>347</v>
      </c>
      <c r="F169" s="40" t="s">
        <v>19</v>
      </c>
      <c r="G169" s="40" t="s">
        <v>19</v>
      </c>
      <c r="H169" s="40" t="s">
        <v>228</v>
      </c>
      <c r="I169" s="309" t="s">
        <v>289</v>
      </c>
      <c r="J169" s="309" t="s">
        <v>289</v>
      </c>
      <c r="K169" s="309" t="s">
        <v>289</v>
      </c>
      <c r="L169" s="309" t="s">
        <v>289</v>
      </c>
      <c r="M169" s="309" t="s">
        <v>289</v>
      </c>
    </row>
    <row r="170" spans="1:13" ht="20.100000000000001" customHeight="1" x14ac:dyDescent="0.25">
      <c r="A170" s="338"/>
      <c r="B170" s="335"/>
      <c r="C170" s="335"/>
      <c r="D170" s="335"/>
      <c r="E170" s="91" t="s">
        <v>32</v>
      </c>
      <c r="F170" s="40" t="s">
        <v>19</v>
      </c>
      <c r="G170" s="40" t="s">
        <v>19</v>
      </c>
      <c r="H170" s="40" t="s">
        <v>39</v>
      </c>
      <c r="I170" s="309" t="s">
        <v>289</v>
      </c>
      <c r="J170" s="309" t="s">
        <v>289</v>
      </c>
      <c r="K170" s="309" t="s">
        <v>289</v>
      </c>
      <c r="L170" s="309" t="s">
        <v>289</v>
      </c>
      <c r="M170" s="309" t="s">
        <v>289</v>
      </c>
    </row>
    <row r="171" spans="1:13" ht="39.950000000000003" customHeight="1" x14ac:dyDescent="0.25">
      <c r="A171" s="384">
        <v>1</v>
      </c>
      <c r="B171" s="351" t="s">
        <v>21</v>
      </c>
      <c r="C171" s="351" t="s">
        <v>47</v>
      </c>
      <c r="D171" s="351" t="s">
        <v>19</v>
      </c>
      <c r="E171" s="352" t="s">
        <v>48</v>
      </c>
      <c r="F171" s="138" t="s">
        <v>24</v>
      </c>
      <c r="G171" s="138" t="s">
        <v>25</v>
      </c>
      <c r="H171" s="141">
        <f>H173+H184+H191</f>
        <v>2</v>
      </c>
      <c r="I171" s="141">
        <f t="shared" ref="I171:J171" si="3">I173+I184+I191</f>
        <v>0</v>
      </c>
      <c r="J171" s="141">
        <f t="shared" si="3"/>
        <v>1</v>
      </c>
      <c r="K171" s="339">
        <f>K173+K184+K191</f>
        <v>67592.84</v>
      </c>
      <c r="L171" s="339">
        <f t="shared" ref="L171:M171" si="4">L173+L184+L191</f>
        <v>37000</v>
      </c>
      <c r="M171" s="339">
        <f t="shared" si="4"/>
        <v>37000</v>
      </c>
    </row>
    <row r="172" spans="1:13" ht="50.1" customHeight="1" x14ac:dyDescent="0.25">
      <c r="A172" s="345"/>
      <c r="B172" s="345"/>
      <c r="C172" s="345"/>
      <c r="D172" s="345"/>
      <c r="E172" s="353"/>
      <c r="F172" s="138" t="s">
        <v>388</v>
      </c>
      <c r="G172" s="138" t="s">
        <v>441</v>
      </c>
      <c r="H172" s="141">
        <f>H174</f>
        <v>1</v>
      </c>
      <c r="I172" s="141">
        <f t="shared" ref="I172:J172" si="5">I174</f>
        <v>0</v>
      </c>
      <c r="J172" s="141">
        <f t="shared" si="5"/>
        <v>0</v>
      </c>
      <c r="K172" s="345"/>
      <c r="L172" s="345"/>
      <c r="M172" s="345"/>
    </row>
    <row r="173" spans="1:13" ht="30" customHeight="1" x14ac:dyDescent="0.25">
      <c r="A173" s="336">
        <v>1</v>
      </c>
      <c r="B173" s="333" t="s">
        <v>21</v>
      </c>
      <c r="C173" s="333" t="s">
        <v>47</v>
      </c>
      <c r="D173" s="333" t="s">
        <v>36</v>
      </c>
      <c r="E173" s="354" t="s">
        <v>256</v>
      </c>
      <c r="F173" s="97" t="s">
        <v>24</v>
      </c>
      <c r="G173" s="97" t="s">
        <v>25</v>
      </c>
      <c r="H173" s="96">
        <v>0</v>
      </c>
      <c r="I173" s="96">
        <v>0</v>
      </c>
      <c r="J173" s="96">
        <v>1</v>
      </c>
      <c r="K173" s="348">
        <v>36066.910000000003</v>
      </c>
      <c r="L173" s="348">
        <v>37000</v>
      </c>
      <c r="M173" s="348">
        <v>37000</v>
      </c>
    </row>
    <row r="174" spans="1:13" ht="30" customHeight="1" x14ac:dyDescent="0.25">
      <c r="A174" s="337"/>
      <c r="B174" s="334"/>
      <c r="C174" s="334"/>
      <c r="D174" s="334"/>
      <c r="E174" s="390"/>
      <c r="F174" s="97" t="s">
        <v>388</v>
      </c>
      <c r="G174" s="97" t="s">
        <v>25</v>
      </c>
      <c r="H174" s="96">
        <v>1</v>
      </c>
      <c r="I174" s="96">
        <v>0</v>
      </c>
      <c r="J174" s="96">
        <v>0</v>
      </c>
      <c r="K174" s="380"/>
      <c r="L174" s="380"/>
      <c r="M174" s="380"/>
    </row>
    <row r="175" spans="1:13" ht="20.100000000000001" customHeight="1" x14ac:dyDescent="0.25">
      <c r="A175" s="337"/>
      <c r="B175" s="334"/>
      <c r="C175" s="334"/>
      <c r="D175" s="334"/>
      <c r="E175" s="91" t="s">
        <v>583</v>
      </c>
      <c r="F175" s="309" t="s">
        <v>289</v>
      </c>
      <c r="G175" s="309" t="s">
        <v>289</v>
      </c>
      <c r="H175" s="40" t="s">
        <v>71</v>
      </c>
      <c r="I175" s="309" t="s">
        <v>289</v>
      </c>
      <c r="J175" s="309" t="s">
        <v>289</v>
      </c>
      <c r="K175" s="309" t="s">
        <v>289</v>
      </c>
      <c r="L175" s="309" t="s">
        <v>289</v>
      </c>
      <c r="M175" s="309" t="s">
        <v>289</v>
      </c>
    </row>
    <row r="176" spans="1:13" ht="20.100000000000001" customHeight="1" x14ac:dyDescent="0.25">
      <c r="A176" s="337"/>
      <c r="B176" s="334"/>
      <c r="C176" s="334"/>
      <c r="D176" s="334"/>
      <c r="E176" s="91" t="s">
        <v>584</v>
      </c>
      <c r="F176" s="309" t="s">
        <v>289</v>
      </c>
      <c r="G176" s="309" t="s">
        <v>289</v>
      </c>
      <c r="H176" s="40" t="s">
        <v>71</v>
      </c>
      <c r="I176" s="309" t="s">
        <v>289</v>
      </c>
      <c r="J176" s="309" t="s">
        <v>289</v>
      </c>
      <c r="K176" s="309" t="s">
        <v>289</v>
      </c>
      <c r="L176" s="309" t="s">
        <v>289</v>
      </c>
      <c r="M176" s="309" t="s">
        <v>289</v>
      </c>
    </row>
    <row r="177" spans="1:38" ht="20.100000000000001" customHeight="1" x14ac:dyDescent="0.25">
      <c r="A177" s="337"/>
      <c r="B177" s="334"/>
      <c r="C177" s="334"/>
      <c r="D177" s="334"/>
      <c r="E177" s="91" t="s">
        <v>594</v>
      </c>
      <c r="F177" s="309" t="s">
        <v>289</v>
      </c>
      <c r="G177" s="309" t="s">
        <v>289</v>
      </c>
      <c r="H177" s="40" t="s">
        <v>38</v>
      </c>
      <c r="I177" s="309" t="s">
        <v>289</v>
      </c>
      <c r="J177" s="309" t="s">
        <v>289</v>
      </c>
      <c r="K177" s="309" t="s">
        <v>289</v>
      </c>
      <c r="L177" s="309" t="s">
        <v>289</v>
      </c>
      <c r="M177" s="309" t="s">
        <v>289</v>
      </c>
    </row>
    <row r="178" spans="1:38" ht="20.100000000000001" customHeight="1" x14ac:dyDescent="0.25">
      <c r="A178" s="337"/>
      <c r="B178" s="334"/>
      <c r="C178" s="334"/>
      <c r="D178" s="334"/>
      <c r="E178" s="91" t="s">
        <v>595</v>
      </c>
      <c r="F178" s="309" t="s">
        <v>289</v>
      </c>
      <c r="G178" s="309" t="s">
        <v>289</v>
      </c>
      <c r="H178" s="40" t="s">
        <v>38</v>
      </c>
      <c r="I178" s="309" t="s">
        <v>289</v>
      </c>
      <c r="J178" s="309" t="s">
        <v>289</v>
      </c>
      <c r="K178" s="309" t="s">
        <v>289</v>
      </c>
      <c r="L178" s="309" t="s">
        <v>289</v>
      </c>
      <c r="M178" s="309" t="s">
        <v>289</v>
      </c>
    </row>
    <row r="179" spans="1:38" ht="20.100000000000001" customHeight="1" x14ac:dyDescent="0.25">
      <c r="A179" s="337"/>
      <c r="B179" s="334"/>
      <c r="C179" s="334"/>
      <c r="D179" s="334"/>
      <c r="E179" s="91" t="s">
        <v>593</v>
      </c>
      <c r="F179" s="309" t="s">
        <v>289</v>
      </c>
      <c r="G179" s="309" t="s">
        <v>289</v>
      </c>
      <c r="H179" s="40" t="s">
        <v>228</v>
      </c>
      <c r="I179" s="309" t="s">
        <v>289</v>
      </c>
      <c r="J179" s="309" t="s">
        <v>289</v>
      </c>
      <c r="K179" s="309" t="s">
        <v>289</v>
      </c>
      <c r="L179" s="309" t="s">
        <v>289</v>
      </c>
      <c r="M179" s="309" t="s">
        <v>289</v>
      </c>
    </row>
    <row r="180" spans="1:38" ht="20.100000000000001" customHeight="1" x14ac:dyDescent="0.25">
      <c r="A180" s="337"/>
      <c r="B180" s="334"/>
      <c r="C180" s="334"/>
      <c r="D180" s="334"/>
      <c r="E180" s="91" t="s">
        <v>585</v>
      </c>
      <c r="F180" s="309" t="s">
        <v>289</v>
      </c>
      <c r="G180" s="309" t="s">
        <v>289</v>
      </c>
      <c r="H180" s="40" t="s">
        <v>228</v>
      </c>
      <c r="I180" s="309" t="s">
        <v>289</v>
      </c>
      <c r="J180" s="309" t="s">
        <v>289</v>
      </c>
      <c r="K180" s="309" t="s">
        <v>289</v>
      </c>
      <c r="L180" s="309" t="s">
        <v>289</v>
      </c>
      <c r="M180" s="309" t="s">
        <v>289</v>
      </c>
    </row>
    <row r="181" spans="1:38" ht="20.100000000000001" customHeight="1" x14ac:dyDescent="0.25">
      <c r="A181" s="337"/>
      <c r="B181" s="334"/>
      <c r="C181" s="334"/>
      <c r="D181" s="334"/>
      <c r="E181" s="91" t="s">
        <v>248</v>
      </c>
      <c r="F181" s="309" t="s">
        <v>289</v>
      </c>
      <c r="G181" s="309" t="s">
        <v>289</v>
      </c>
      <c r="H181" s="40" t="s">
        <v>230</v>
      </c>
      <c r="I181" s="309" t="s">
        <v>289</v>
      </c>
      <c r="J181" s="309" t="s">
        <v>289</v>
      </c>
      <c r="K181" s="309" t="s">
        <v>289</v>
      </c>
      <c r="L181" s="309" t="s">
        <v>289</v>
      </c>
      <c r="M181" s="309" t="s">
        <v>289</v>
      </c>
    </row>
    <row r="182" spans="1:38" s="80" customFormat="1" ht="20.100000000000001" customHeight="1" x14ac:dyDescent="0.25">
      <c r="A182" s="337"/>
      <c r="B182" s="334"/>
      <c r="C182" s="334"/>
      <c r="D182" s="334"/>
      <c r="E182" s="91" t="s">
        <v>343</v>
      </c>
      <c r="F182" s="309" t="s">
        <v>289</v>
      </c>
      <c r="G182" s="309" t="s">
        <v>289</v>
      </c>
      <c r="H182" s="40" t="s">
        <v>19</v>
      </c>
      <c r="I182" s="309" t="s">
        <v>289</v>
      </c>
      <c r="J182" s="40" t="s">
        <v>279</v>
      </c>
      <c r="K182" s="40" t="s">
        <v>19</v>
      </c>
      <c r="L182" s="40" t="s">
        <v>19</v>
      </c>
      <c r="M182" s="40" t="s">
        <v>19</v>
      </c>
      <c r="N182" s="94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  <c r="AG182" s="95"/>
      <c r="AH182" s="95"/>
      <c r="AI182" s="95"/>
      <c r="AJ182" s="95"/>
      <c r="AK182" s="95"/>
      <c r="AL182" s="95"/>
    </row>
    <row r="183" spans="1:38" ht="20.100000000000001" customHeight="1" x14ac:dyDescent="0.25">
      <c r="A183" s="338"/>
      <c r="B183" s="335"/>
      <c r="C183" s="335"/>
      <c r="D183" s="335"/>
      <c r="E183" s="91" t="s">
        <v>32</v>
      </c>
      <c r="F183" s="309" t="s">
        <v>289</v>
      </c>
      <c r="G183" s="309" t="s">
        <v>289</v>
      </c>
      <c r="H183" s="40" t="s">
        <v>19</v>
      </c>
      <c r="I183" s="309" t="s">
        <v>289</v>
      </c>
      <c r="J183" s="40" t="s">
        <v>39</v>
      </c>
      <c r="K183" s="40" t="s">
        <v>19</v>
      </c>
      <c r="L183" s="40" t="s">
        <v>19</v>
      </c>
      <c r="M183" s="40" t="s">
        <v>19</v>
      </c>
    </row>
    <row r="184" spans="1:38" ht="50.1" customHeight="1" x14ac:dyDescent="0.25">
      <c r="A184" s="336">
        <v>1</v>
      </c>
      <c r="B184" s="333" t="s">
        <v>21</v>
      </c>
      <c r="C184" s="333" t="s">
        <v>47</v>
      </c>
      <c r="D184" s="333" t="s">
        <v>36</v>
      </c>
      <c r="E184" s="329" t="s">
        <v>636</v>
      </c>
      <c r="F184" s="97" t="s">
        <v>24</v>
      </c>
      <c r="G184" s="97" t="s">
        <v>25</v>
      </c>
      <c r="H184" s="96">
        <v>1</v>
      </c>
      <c r="I184" s="96">
        <v>0</v>
      </c>
      <c r="J184" s="96">
        <v>0</v>
      </c>
      <c r="K184" s="98">
        <v>23027.279999999999</v>
      </c>
      <c r="L184" s="98">
        <v>0</v>
      </c>
      <c r="M184" s="98">
        <v>0</v>
      </c>
    </row>
    <row r="185" spans="1:38" ht="30" customHeight="1" x14ac:dyDescent="0.25">
      <c r="A185" s="337"/>
      <c r="B185" s="334"/>
      <c r="C185" s="334"/>
      <c r="D185" s="334"/>
      <c r="E185" s="91" t="s">
        <v>587</v>
      </c>
      <c r="F185" s="309" t="s">
        <v>289</v>
      </c>
      <c r="G185" s="309" t="s">
        <v>289</v>
      </c>
      <c r="H185" s="40" t="s">
        <v>58</v>
      </c>
      <c r="I185" s="309" t="s">
        <v>289</v>
      </c>
      <c r="J185" s="309" t="s">
        <v>289</v>
      </c>
      <c r="K185" s="309" t="s">
        <v>289</v>
      </c>
      <c r="L185" s="309" t="s">
        <v>289</v>
      </c>
      <c r="M185" s="309" t="s">
        <v>289</v>
      </c>
    </row>
    <row r="186" spans="1:38" ht="20.100000000000001" customHeight="1" x14ac:dyDescent="0.25">
      <c r="A186" s="337"/>
      <c r="B186" s="334"/>
      <c r="C186" s="334"/>
      <c r="D186" s="334"/>
      <c r="E186" s="91" t="s">
        <v>586</v>
      </c>
      <c r="F186" s="309" t="s">
        <v>289</v>
      </c>
      <c r="G186" s="309" t="s">
        <v>289</v>
      </c>
      <c r="H186" s="40" t="s">
        <v>58</v>
      </c>
      <c r="I186" s="309" t="s">
        <v>289</v>
      </c>
      <c r="J186" s="309" t="s">
        <v>289</v>
      </c>
      <c r="K186" s="309" t="s">
        <v>289</v>
      </c>
      <c r="L186" s="309" t="s">
        <v>289</v>
      </c>
      <c r="M186" s="309" t="s">
        <v>289</v>
      </c>
    </row>
    <row r="187" spans="1:38" ht="20.100000000000001" customHeight="1" x14ac:dyDescent="0.25">
      <c r="A187" s="337"/>
      <c r="B187" s="334"/>
      <c r="C187" s="334"/>
      <c r="D187" s="334"/>
      <c r="E187" s="91" t="s">
        <v>588</v>
      </c>
      <c r="F187" s="309" t="s">
        <v>289</v>
      </c>
      <c r="G187" s="309" t="s">
        <v>289</v>
      </c>
      <c r="H187" s="40" t="s">
        <v>229</v>
      </c>
      <c r="I187" s="309" t="s">
        <v>289</v>
      </c>
      <c r="J187" s="309" t="s">
        <v>289</v>
      </c>
      <c r="K187" s="309" t="s">
        <v>289</v>
      </c>
      <c r="L187" s="309" t="s">
        <v>289</v>
      </c>
      <c r="M187" s="309" t="s">
        <v>289</v>
      </c>
    </row>
    <row r="188" spans="1:38" ht="20.100000000000001" customHeight="1" x14ac:dyDescent="0.25">
      <c r="A188" s="337"/>
      <c r="B188" s="334"/>
      <c r="C188" s="334"/>
      <c r="D188" s="334"/>
      <c r="E188" s="91" t="s">
        <v>589</v>
      </c>
      <c r="F188" s="309" t="s">
        <v>289</v>
      </c>
      <c r="G188" s="309" t="s">
        <v>289</v>
      </c>
      <c r="H188" s="40" t="s">
        <v>229</v>
      </c>
      <c r="I188" s="309" t="s">
        <v>289</v>
      </c>
      <c r="J188" s="309" t="s">
        <v>289</v>
      </c>
      <c r="K188" s="309" t="s">
        <v>289</v>
      </c>
      <c r="L188" s="309" t="s">
        <v>289</v>
      </c>
      <c r="M188" s="309" t="s">
        <v>289</v>
      </c>
    </row>
    <row r="189" spans="1:38" ht="20.100000000000001" customHeight="1" x14ac:dyDescent="0.25">
      <c r="A189" s="337"/>
      <c r="B189" s="334"/>
      <c r="C189" s="334"/>
      <c r="D189" s="334"/>
      <c r="E189" s="91" t="s">
        <v>590</v>
      </c>
      <c r="F189" s="309" t="s">
        <v>289</v>
      </c>
      <c r="G189" s="309" t="s">
        <v>289</v>
      </c>
      <c r="H189" s="40" t="s">
        <v>57</v>
      </c>
      <c r="I189" s="309" t="s">
        <v>289</v>
      </c>
      <c r="J189" s="309" t="s">
        <v>289</v>
      </c>
      <c r="K189" s="309" t="s">
        <v>289</v>
      </c>
      <c r="L189" s="309" t="s">
        <v>289</v>
      </c>
      <c r="M189" s="309" t="s">
        <v>289</v>
      </c>
    </row>
    <row r="190" spans="1:38" ht="20.100000000000001" customHeight="1" x14ac:dyDescent="0.25">
      <c r="A190" s="338"/>
      <c r="B190" s="335"/>
      <c r="C190" s="335"/>
      <c r="D190" s="335"/>
      <c r="E190" s="91" t="s">
        <v>591</v>
      </c>
      <c r="F190" s="309" t="s">
        <v>289</v>
      </c>
      <c r="G190" s="309" t="s">
        <v>289</v>
      </c>
      <c r="H190" s="40" t="s">
        <v>57</v>
      </c>
      <c r="I190" s="309" t="s">
        <v>289</v>
      </c>
      <c r="J190" s="309" t="s">
        <v>289</v>
      </c>
      <c r="K190" s="309" t="s">
        <v>289</v>
      </c>
      <c r="L190" s="309" t="s">
        <v>289</v>
      </c>
      <c r="M190" s="309" t="s">
        <v>289</v>
      </c>
    </row>
    <row r="191" spans="1:38" ht="50.1" customHeight="1" x14ac:dyDescent="0.25">
      <c r="A191" s="341">
        <v>1</v>
      </c>
      <c r="B191" s="330" t="s">
        <v>21</v>
      </c>
      <c r="C191" s="330" t="s">
        <v>47</v>
      </c>
      <c r="D191" s="330" t="s">
        <v>36</v>
      </c>
      <c r="E191" s="99" t="s">
        <v>348</v>
      </c>
      <c r="F191" s="97" t="s">
        <v>24</v>
      </c>
      <c r="G191" s="97" t="s">
        <v>25</v>
      </c>
      <c r="H191" s="96">
        <v>1</v>
      </c>
      <c r="I191" s="96">
        <v>0</v>
      </c>
      <c r="J191" s="96">
        <v>0</v>
      </c>
      <c r="K191" s="98">
        <v>8498.65</v>
      </c>
      <c r="L191" s="98">
        <v>0</v>
      </c>
      <c r="M191" s="98">
        <v>0</v>
      </c>
    </row>
    <row r="192" spans="1:38" ht="20.100000000000001" customHeight="1" x14ac:dyDescent="0.25">
      <c r="A192" s="342"/>
      <c r="B192" s="331"/>
      <c r="C192" s="331"/>
      <c r="D192" s="331"/>
      <c r="E192" s="91" t="s">
        <v>343</v>
      </c>
      <c r="F192" s="309" t="s">
        <v>289</v>
      </c>
      <c r="G192" s="309" t="s">
        <v>289</v>
      </c>
      <c r="H192" s="40" t="s">
        <v>66</v>
      </c>
      <c r="I192" s="309" t="s">
        <v>289</v>
      </c>
      <c r="J192" s="309" t="s">
        <v>289</v>
      </c>
      <c r="K192" s="309" t="s">
        <v>289</v>
      </c>
      <c r="L192" s="309" t="s">
        <v>289</v>
      </c>
      <c r="M192" s="309" t="s">
        <v>289</v>
      </c>
    </row>
    <row r="193" spans="1:14" ht="20.100000000000001" customHeight="1" x14ac:dyDescent="0.25">
      <c r="A193" s="343"/>
      <c r="B193" s="332"/>
      <c r="C193" s="332"/>
      <c r="D193" s="332"/>
      <c r="E193" s="91" t="s">
        <v>32</v>
      </c>
      <c r="F193" s="309" t="s">
        <v>289</v>
      </c>
      <c r="G193" s="309" t="s">
        <v>289</v>
      </c>
      <c r="H193" s="40" t="s">
        <v>66</v>
      </c>
      <c r="I193" s="309" t="s">
        <v>289</v>
      </c>
      <c r="J193" s="309" t="s">
        <v>289</v>
      </c>
      <c r="K193" s="309" t="s">
        <v>289</v>
      </c>
      <c r="L193" s="309" t="s">
        <v>289</v>
      </c>
      <c r="M193" s="309" t="s">
        <v>289</v>
      </c>
    </row>
    <row r="194" spans="1:14" ht="39.950000000000003" customHeight="1" x14ac:dyDescent="0.25">
      <c r="A194" s="384">
        <v>1</v>
      </c>
      <c r="B194" s="351" t="s">
        <v>21</v>
      </c>
      <c r="C194" s="351" t="s">
        <v>51</v>
      </c>
      <c r="D194" s="351" t="s">
        <v>19</v>
      </c>
      <c r="E194" s="352" t="s">
        <v>625</v>
      </c>
      <c r="F194" s="136" t="s">
        <v>24</v>
      </c>
      <c r="G194" s="136" t="s">
        <v>25</v>
      </c>
      <c r="H194" s="222">
        <f>H208+H212+H216</f>
        <v>3</v>
      </c>
      <c r="I194" s="136">
        <f>I200</f>
        <v>0</v>
      </c>
      <c r="J194" s="136">
        <f>J200</f>
        <v>1</v>
      </c>
      <c r="K194" s="339">
        <f>K196+K200+K208+K212+K216</f>
        <v>11695</v>
      </c>
      <c r="L194" s="339">
        <f>L196+L200</f>
        <v>5000</v>
      </c>
      <c r="M194" s="339">
        <f>M196+M200</f>
        <v>5000</v>
      </c>
    </row>
    <row r="195" spans="1:14" ht="39.950000000000003" customHeight="1" x14ac:dyDescent="0.25">
      <c r="A195" s="345"/>
      <c r="B195" s="345"/>
      <c r="C195" s="345"/>
      <c r="D195" s="345"/>
      <c r="E195" s="353"/>
      <c r="F195" s="136" t="s">
        <v>35</v>
      </c>
      <c r="G195" s="136"/>
      <c r="H195" s="222">
        <f>H196+H201</f>
        <v>1</v>
      </c>
      <c r="I195" s="222">
        <f t="shared" ref="I195:J195" si="6">I196+I201</f>
        <v>1</v>
      </c>
      <c r="J195" s="222">
        <f t="shared" si="6"/>
        <v>0</v>
      </c>
      <c r="K195" s="345"/>
      <c r="L195" s="345"/>
      <c r="M195" s="345"/>
    </row>
    <row r="196" spans="1:14" ht="39.950000000000003" customHeight="1" x14ac:dyDescent="0.25">
      <c r="A196" s="336">
        <v>1</v>
      </c>
      <c r="B196" s="333" t="s">
        <v>21</v>
      </c>
      <c r="C196" s="333" t="s">
        <v>51</v>
      </c>
      <c r="D196" s="333" t="s">
        <v>36</v>
      </c>
      <c r="E196" s="109" t="s">
        <v>349</v>
      </c>
      <c r="F196" s="112" t="s">
        <v>35</v>
      </c>
      <c r="G196" s="112" t="s">
        <v>25</v>
      </c>
      <c r="H196" s="181">
        <v>1</v>
      </c>
      <c r="I196" s="96">
        <v>0</v>
      </c>
      <c r="J196" s="96">
        <v>0</v>
      </c>
      <c r="K196" s="133">
        <v>5000</v>
      </c>
      <c r="L196" s="133">
        <v>0</v>
      </c>
      <c r="M196" s="133">
        <v>0</v>
      </c>
    </row>
    <row r="197" spans="1:14" ht="20.100000000000001" customHeight="1" x14ac:dyDescent="0.25">
      <c r="A197" s="337"/>
      <c r="B197" s="334"/>
      <c r="C197" s="334"/>
      <c r="D197" s="334"/>
      <c r="E197" s="91" t="s">
        <v>367</v>
      </c>
      <c r="F197" s="309" t="s">
        <v>289</v>
      </c>
      <c r="G197" s="309" t="s">
        <v>289</v>
      </c>
      <c r="H197" s="40" t="s">
        <v>230</v>
      </c>
      <c r="I197" s="309" t="s">
        <v>289</v>
      </c>
      <c r="J197" s="309" t="s">
        <v>289</v>
      </c>
      <c r="K197" s="309" t="s">
        <v>289</v>
      </c>
      <c r="L197" s="309" t="s">
        <v>289</v>
      </c>
      <c r="M197" s="309" t="s">
        <v>289</v>
      </c>
    </row>
    <row r="198" spans="1:14" ht="20.100000000000001" customHeight="1" x14ac:dyDescent="0.25">
      <c r="A198" s="337"/>
      <c r="B198" s="334"/>
      <c r="C198" s="334"/>
      <c r="D198" s="334"/>
      <c r="E198" s="91" t="s">
        <v>363</v>
      </c>
      <c r="F198" s="309" t="s">
        <v>289</v>
      </c>
      <c r="G198" s="309" t="s">
        <v>289</v>
      </c>
      <c r="H198" s="40" t="s">
        <v>39</v>
      </c>
      <c r="I198" s="309" t="s">
        <v>289</v>
      </c>
      <c r="J198" s="309" t="s">
        <v>289</v>
      </c>
      <c r="K198" s="309" t="s">
        <v>289</v>
      </c>
      <c r="L198" s="309" t="s">
        <v>289</v>
      </c>
      <c r="M198" s="309" t="s">
        <v>289</v>
      </c>
    </row>
    <row r="199" spans="1:14" ht="20.100000000000001" customHeight="1" x14ac:dyDescent="0.25">
      <c r="A199" s="338"/>
      <c r="B199" s="335"/>
      <c r="C199" s="335"/>
      <c r="D199" s="335"/>
      <c r="E199" s="91" t="s">
        <v>32</v>
      </c>
      <c r="F199" s="309" t="s">
        <v>289</v>
      </c>
      <c r="G199" s="309" t="s">
        <v>289</v>
      </c>
      <c r="H199" s="40" t="s">
        <v>39</v>
      </c>
      <c r="I199" s="309" t="s">
        <v>289</v>
      </c>
      <c r="J199" s="309" t="s">
        <v>289</v>
      </c>
      <c r="K199" s="309" t="s">
        <v>289</v>
      </c>
      <c r="L199" s="309" t="s">
        <v>289</v>
      </c>
      <c r="M199" s="309" t="s">
        <v>289</v>
      </c>
    </row>
    <row r="200" spans="1:14" ht="30" customHeight="1" x14ac:dyDescent="0.25">
      <c r="A200" s="336">
        <v>1</v>
      </c>
      <c r="B200" s="336" t="s">
        <v>21</v>
      </c>
      <c r="C200" s="336" t="s">
        <v>51</v>
      </c>
      <c r="D200" s="336" t="s">
        <v>36</v>
      </c>
      <c r="E200" s="381" t="s">
        <v>366</v>
      </c>
      <c r="F200" s="112" t="s">
        <v>24</v>
      </c>
      <c r="G200" s="97" t="s">
        <v>25</v>
      </c>
      <c r="H200" s="96">
        <v>0</v>
      </c>
      <c r="I200" s="96">
        <v>0</v>
      </c>
      <c r="J200" s="96">
        <v>1</v>
      </c>
      <c r="K200" s="349">
        <v>0</v>
      </c>
      <c r="L200" s="348">
        <v>5000</v>
      </c>
      <c r="M200" s="348">
        <v>5000</v>
      </c>
    </row>
    <row r="201" spans="1:14" ht="39.950000000000003" customHeight="1" x14ac:dyDescent="0.25">
      <c r="A201" s="337"/>
      <c r="B201" s="337"/>
      <c r="C201" s="337"/>
      <c r="D201" s="337"/>
      <c r="E201" s="382"/>
      <c r="F201" s="97" t="s">
        <v>35</v>
      </c>
      <c r="G201" s="97" t="s">
        <v>25</v>
      </c>
      <c r="H201" s="96">
        <v>0</v>
      </c>
      <c r="I201" s="96">
        <v>1</v>
      </c>
      <c r="J201" s="96">
        <v>0</v>
      </c>
      <c r="K201" s="383"/>
      <c r="L201" s="380"/>
      <c r="M201" s="380"/>
    </row>
    <row r="202" spans="1:14" ht="20.100000000000001" customHeight="1" x14ac:dyDescent="0.25">
      <c r="A202" s="337"/>
      <c r="B202" s="337"/>
      <c r="C202" s="337"/>
      <c r="D202" s="337"/>
      <c r="E202" s="91" t="s">
        <v>367</v>
      </c>
      <c r="F202" s="309" t="s">
        <v>289</v>
      </c>
      <c r="G202" s="309" t="s">
        <v>289</v>
      </c>
      <c r="H202" s="309" t="s">
        <v>289</v>
      </c>
      <c r="I202" s="73" t="s">
        <v>66</v>
      </c>
      <c r="J202" s="309" t="s">
        <v>289</v>
      </c>
      <c r="K202" s="309" t="s">
        <v>289</v>
      </c>
      <c r="L202" s="309" t="s">
        <v>289</v>
      </c>
      <c r="M202" s="309" t="s">
        <v>289</v>
      </c>
    </row>
    <row r="203" spans="1:14" ht="20.100000000000001" customHeight="1" x14ac:dyDescent="0.25">
      <c r="A203" s="337"/>
      <c r="B203" s="337"/>
      <c r="C203" s="337"/>
      <c r="D203" s="337"/>
      <c r="E203" s="110" t="s">
        <v>363</v>
      </c>
      <c r="F203" s="309" t="s">
        <v>289</v>
      </c>
      <c r="G203" s="309" t="s">
        <v>289</v>
      </c>
      <c r="H203" s="309" t="s">
        <v>289</v>
      </c>
      <c r="I203" s="72" t="s">
        <v>227</v>
      </c>
      <c r="J203" s="309" t="s">
        <v>289</v>
      </c>
      <c r="K203" s="309" t="s">
        <v>289</v>
      </c>
      <c r="L203" s="309" t="s">
        <v>289</v>
      </c>
      <c r="M203" s="309" t="s">
        <v>289</v>
      </c>
    </row>
    <row r="204" spans="1:14" ht="20.100000000000001" customHeight="1" x14ac:dyDescent="0.25">
      <c r="A204" s="337"/>
      <c r="B204" s="337"/>
      <c r="C204" s="337"/>
      <c r="D204" s="337"/>
      <c r="E204" s="110" t="s">
        <v>32</v>
      </c>
      <c r="F204" s="309" t="s">
        <v>289</v>
      </c>
      <c r="G204" s="309" t="s">
        <v>289</v>
      </c>
      <c r="H204" s="309" t="s">
        <v>289</v>
      </c>
      <c r="I204" s="72" t="s">
        <v>228</v>
      </c>
      <c r="J204" s="309" t="s">
        <v>289</v>
      </c>
      <c r="K204" s="309" t="s">
        <v>289</v>
      </c>
      <c r="L204" s="309" t="s">
        <v>289</v>
      </c>
      <c r="M204" s="309" t="s">
        <v>289</v>
      </c>
    </row>
    <row r="205" spans="1:14" ht="20.100000000000001" customHeight="1" x14ac:dyDescent="0.25">
      <c r="A205" s="337"/>
      <c r="B205" s="337"/>
      <c r="C205" s="337"/>
      <c r="D205" s="337"/>
      <c r="E205" s="91" t="s">
        <v>248</v>
      </c>
      <c r="F205" s="309" t="s">
        <v>289</v>
      </c>
      <c r="G205" s="309" t="s">
        <v>289</v>
      </c>
      <c r="H205" s="309" t="s">
        <v>289</v>
      </c>
      <c r="I205" s="309" t="s">
        <v>289</v>
      </c>
      <c r="J205" s="73" t="s">
        <v>66</v>
      </c>
      <c r="K205" s="309" t="s">
        <v>289</v>
      </c>
      <c r="L205" s="309" t="s">
        <v>289</v>
      </c>
      <c r="M205" s="309" t="s">
        <v>289</v>
      </c>
      <c r="N205" s="309" t="s">
        <v>289</v>
      </c>
    </row>
    <row r="206" spans="1:14" ht="20.100000000000001" customHeight="1" x14ac:dyDescent="0.25">
      <c r="A206" s="337"/>
      <c r="B206" s="337"/>
      <c r="C206" s="337"/>
      <c r="D206" s="337"/>
      <c r="E206" s="91" t="s">
        <v>343</v>
      </c>
      <c r="F206" s="309" t="s">
        <v>289</v>
      </c>
      <c r="G206" s="309" t="s">
        <v>289</v>
      </c>
      <c r="H206" s="309" t="s">
        <v>289</v>
      </c>
      <c r="I206" s="309" t="s">
        <v>289</v>
      </c>
      <c r="J206" s="73" t="s">
        <v>38</v>
      </c>
      <c r="K206" s="309" t="s">
        <v>289</v>
      </c>
      <c r="L206" s="309" t="s">
        <v>289</v>
      </c>
      <c r="M206" s="309" t="s">
        <v>289</v>
      </c>
      <c r="N206" s="309" t="s">
        <v>289</v>
      </c>
    </row>
    <row r="207" spans="1:14" ht="20.100000000000001" customHeight="1" x14ac:dyDescent="0.25">
      <c r="A207" s="338"/>
      <c r="B207" s="338"/>
      <c r="C207" s="338"/>
      <c r="D207" s="338"/>
      <c r="E207" s="91" t="s">
        <v>32</v>
      </c>
      <c r="F207" s="309" t="s">
        <v>289</v>
      </c>
      <c r="G207" s="309" t="s">
        <v>289</v>
      </c>
      <c r="H207" s="309" t="s">
        <v>289</v>
      </c>
      <c r="I207" s="309" t="s">
        <v>289</v>
      </c>
      <c r="J207" s="73" t="s">
        <v>229</v>
      </c>
      <c r="K207" s="309" t="s">
        <v>289</v>
      </c>
      <c r="L207" s="309" t="s">
        <v>289</v>
      </c>
      <c r="M207" s="309" t="s">
        <v>289</v>
      </c>
      <c r="N207" s="309" t="s">
        <v>289</v>
      </c>
    </row>
    <row r="208" spans="1:14" ht="52.5" customHeight="1" x14ac:dyDescent="0.25">
      <c r="A208" s="336">
        <v>1</v>
      </c>
      <c r="B208" s="333" t="s">
        <v>21</v>
      </c>
      <c r="C208" s="333" t="s">
        <v>51</v>
      </c>
      <c r="D208" s="333" t="s">
        <v>36</v>
      </c>
      <c r="E208" s="109" t="s">
        <v>420</v>
      </c>
      <c r="F208" s="112" t="s">
        <v>24</v>
      </c>
      <c r="G208" s="112" t="s">
        <v>25</v>
      </c>
      <c r="H208" s="181">
        <v>1</v>
      </c>
      <c r="I208" s="96">
        <v>0</v>
      </c>
      <c r="J208" s="96">
        <v>0</v>
      </c>
      <c r="K208" s="133">
        <v>3785</v>
      </c>
      <c r="L208" s="133">
        <v>0</v>
      </c>
      <c r="M208" s="133">
        <v>0</v>
      </c>
    </row>
    <row r="209" spans="1:38" ht="20.100000000000001" customHeight="1" x14ac:dyDescent="0.25">
      <c r="A209" s="337"/>
      <c r="B209" s="334"/>
      <c r="C209" s="334"/>
      <c r="D209" s="334"/>
      <c r="E209" s="91" t="s">
        <v>248</v>
      </c>
      <c r="F209" s="309" t="s">
        <v>289</v>
      </c>
      <c r="G209" s="309" t="s">
        <v>289</v>
      </c>
      <c r="H209" s="40" t="s">
        <v>421</v>
      </c>
      <c r="I209" s="309" t="s">
        <v>289</v>
      </c>
      <c r="J209" s="309" t="s">
        <v>289</v>
      </c>
      <c r="K209" s="309" t="s">
        <v>289</v>
      </c>
      <c r="L209" s="309" t="s">
        <v>289</v>
      </c>
      <c r="M209" s="309" t="s">
        <v>289</v>
      </c>
    </row>
    <row r="210" spans="1:38" ht="20.100000000000001" customHeight="1" x14ac:dyDescent="0.25">
      <c r="A210" s="337"/>
      <c r="B210" s="334"/>
      <c r="C210" s="334"/>
      <c r="D210" s="334"/>
      <c r="E210" s="91" t="s">
        <v>343</v>
      </c>
      <c r="F210" s="309" t="s">
        <v>289</v>
      </c>
      <c r="G210" s="309" t="s">
        <v>289</v>
      </c>
      <c r="H210" s="40" t="s">
        <v>227</v>
      </c>
      <c r="I210" s="309" t="s">
        <v>289</v>
      </c>
      <c r="J210" s="309" t="s">
        <v>289</v>
      </c>
      <c r="K210" s="309" t="s">
        <v>289</v>
      </c>
      <c r="L210" s="309" t="s">
        <v>289</v>
      </c>
      <c r="M210" s="309" t="s">
        <v>289</v>
      </c>
    </row>
    <row r="211" spans="1:38" ht="20.100000000000001" customHeight="1" x14ac:dyDescent="0.25">
      <c r="A211" s="338"/>
      <c r="B211" s="335"/>
      <c r="C211" s="335"/>
      <c r="D211" s="335"/>
      <c r="E211" s="91" t="s">
        <v>32</v>
      </c>
      <c r="F211" s="309" t="s">
        <v>289</v>
      </c>
      <c r="G211" s="309" t="s">
        <v>289</v>
      </c>
      <c r="H211" s="40" t="s">
        <v>39</v>
      </c>
      <c r="I211" s="309" t="s">
        <v>289</v>
      </c>
      <c r="J211" s="309" t="s">
        <v>289</v>
      </c>
      <c r="K211" s="309" t="s">
        <v>289</v>
      </c>
      <c r="L211" s="309" t="s">
        <v>289</v>
      </c>
      <c r="M211" s="309" t="s">
        <v>289</v>
      </c>
    </row>
    <row r="212" spans="1:38" ht="52.5" customHeight="1" x14ac:dyDescent="0.25">
      <c r="A212" s="336">
        <v>1</v>
      </c>
      <c r="B212" s="333" t="s">
        <v>21</v>
      </c>
      <c r="C212" s="333" t="s">
        <v>51</v>
      </c>
      <c r="D212" s="333" t="s">
        <v>36</v>
      </c>
      <c r="E212" s="109" t="s">
        <v>422</v>
      </c>
      <c r="F212" s="112" t="s">
        <v>24</v>
      </c>
      <c r="G212" s="112" t="s">
        <v>25</v>
      </c>
      <c r="H212" s="181">
        <v>1</v>
      </c>
      <c r="I212" s="96">
        <v>0</v>
      </c>
      <c r="J212" s="96">
        <v>0</v>
      </c>
      <c r="K212" s="133">
        <v>1380</v>
      </c>
      <c r="L212" s="133">
        <v>0</v>
      </c>
      <c r="M212" s="133">
        <v>0</v>
      </c>
    </row>
    <row r="213" spans="1:38" ht="20.100000000000001" customHeight="1" x14ac:dyDescent="0.25">
      <c r="A213" s="337"/>
      <c r="B213" s="334"/>
      <c r="C213" s="334"/>
      <c r="D213" s="334"/>
      <c r="E213" s="91" t="s">
        <v>248</v>
      </c>
      <c r="F213" s="309" t="s">
        <v>289</v>
      </c>
      <c r="G213" s="309" t="s">
        <v>289</v>
      </c>
      <c r="H213" s="40" t="s">
        <v>344</v>
      </c>
      <c r="I213" s="309" t="s">
        <v>289</v>
      </c>
      <c r="J213" s="309" t="s">
        <v>289</v>
      </c>
      <c r="K213" s="309" t="s">
        <v>289</v>
      </c>
      <c r="L213" s="309" t="s">
        <v>289</v>
      </c>
      <c r="M213" s="309" t="s">
        <v>289</v>
      </c>
    </row>
    <row r="214" spans="1:38" ht="20.100000000000001" customHeight="1" x14ac:dyDescent="0.25">
      <c r="A214" s="337"/>
      <c r="B214" s="334"/>
      <c r="C214" s="334"/>
      <c r="D214" s="334"/>
      <c r="E214" s="91" t="s">
        <v>343</v>
      </c>
      <c r="F214" s="309" t="s">
        <v>289</v>
      </c>
      <c r="G214" s="309" t="s">
        <v>289</v>
      </c>
      <c r="H214" s="40" t="s">
        <v>39</v>
      </c>
      <c r="I214" s="309" t="s">
        <v>289</v>
      </c>
      <c r="J214" s="309" t="s">
        <v>289</v>
      </c>
      <c r="K214" s="309" t="s">
        <v>289</v>
      </c>
      <c r="L214" s="309" t="s">
        <v>289</v>
      </c>
      <c r="M214" s="309" t="s">
        <v>289</v>
      </c>
    </row>
    <row r="215" spans="1:38" ht="20.100000000000001" customHeight="1" x14ac:dyDescent="0.25">
      <c r="A215" s="338"/>
      <c r="B215" s="335"/>
      <c r="C215" s="335"/>
      <c r="D215" s="335"/>
      <c r="E215" s="91" t="s">
        <v>32</v>
      </c>
      <c r="F215" s="309" t="s">
        <v>289</v>
      </c>
      <c r="G215" s="309" t="s">
        <v>289</v>
      </c>
      <c r="H215" s="40" t="s">
        <v>39</v>
      </c>
      <c r="I215" s="309" t="s">
        <v>289</v>
      </c>
      <c r="J215" s="309" t="s">
        <v>289</v>
      </c>
      <c r="K215" s="309" t="s">
        <v>289</v>
      </c>
      <c r="L215" s="309" t="s">
        <v>289</v>
      </c>
      <c r="M215" s="309" t="s">
        <v>289</v>
      </c>
    </row>
    <row r="216" spans="1:38" ht="52.5" customHeight="1" x14ac:dyDescent="0.25">
      <c r="A216" s="336">
        <v>1</v>
      </c>
      <c r="B216" s="333" t="s">
        <v>21</v>
      </c>
      <c r="C216" s="333" t="s">
        <v>51</v>
      </c>
      <c r="D216" s="333" t="s">
        <v>36</v>
      </c>
      <c r="E216" s="109" t="s">
        <v>423</v>
      </c>
      <c r="F216" s="112" t="s">
        <v>24</v>
      </c>
      <c r="G216" s="112" t="s">
        <v>25</v>
      </c>
      <c r="H216" s="181">
        <v>1</v>
      </c>
      <c r="I216" s="96">
        <v>0</v>
      </c>
      <c r="J216" s="96">
        <v>0</v>
      </c>
      <c r="K216" s="133">
        <v>1530</v>
      </c>
      <c r="L216" s="133">
        <v>0</v>
      </c>
      <c r="M216" s="133">
        <v>0</v>
      </c>
    </row>
    <row r="217" spans="1:38" ht="20.100000000000001" customHeight="1" x14ac:dyDescent="0.25">
      <c r="A217" s="337"/>
      <c r="B217" s="334"/>
      <c r="C217" s="334"/>
      <c r="D217" s="334"/>
      <c r="E217" s="91" t="s">
        <v>248</v>
      </c>
      <c r="F217" s="309" t="s">
        <v>289</v>
      </c>
      <c r="G217" s="309" t="s">
        <v>289</v>
      </c>
      <c r="H217" s="40" t="s">
        <v>50</v>
      </c>
      <c r="I217" s="309" t="s">
        <v>289</v>
      </c>
      <c r="J217" s="309" t="s">
        <v>289</v>
      </c>
      <c r="K217" s="309" t="s">
        <v>289</v>
      </c>
      <c r="L217" s="309" t="s">
        <v>289</v>
      </c>
      <c r="M217" s="309" t="s">
        <v>289</v>
      </c>
      <c r="N217" s="309" t="s">
        <v>289</v>
      </c>
      <c r="O217" s="309" t="s">
        <v>289</v>
      </c>
      <c r="P217" s="309" t="s">
        <v>289</v>
      </c>
      <c r="Q217" s="309" t="s">
        <v>289</v>
      </c>
      <c r="R217" s="309" t="s">
        <v>289</v>
      </c>
      <c r="S217" s="309" t="s">
        <v>289</v>
      </c>
      <c r="T217" s="309" t="s">
        <v>289</v>
      </c>
      <c r="U217" s="309" t="s">
        <v>289</v>
      </c>
      <c r="V217" s="309" t="s">
        <v>289</v>
      </c>
      <c r="W217" s="309" t="s">
        <v>289</v>
      </c>
      <c r="X217" s="309" t="s">
        <v>289</v>
      </c>
    </row>
    <row r="218" spans="1:38" ht="20.100000000000001" customHeight="1" x14ac:dyDescent="0.25">
      <c r="A218" s="337"/>
      <c r="B218" s="334"/>
      <c r="C218" s="334"/>
      <c r="D218" s="334"/>
      <c r="E218" s="91" t="s">
        <v>343</v>
      </c>
      <c r="F218" s="309" t="s">
        <v>289</v>
      </c>
      <c r="G218" s="309" t="s">
        <v>289</v>
      </c>
      <c r="H218" s="40" t="s">
        <v>39</v>
      </c>
      <c r="I218" s="309" t="s">
        <v>289</v>
      </c>
      <c r="J218" s="309" t="s">
        <v>289</v>
      </c>
      <c r="K218" s="309" t="s">
        <v>289</v>
      </c>
      <c r="L218" s="309" t="s">
        <v>289</v>
      </c>
      <c r="M218" s="309" t="s">
        <v>289</v>
      </c>
      <c r="N218" s="309" t="s">
        <v>289</v>
      </c>
      <c r="O218" s="309" t="s">
        <v>289</v>
      </c>
      <c r="P218" s="309" t="s">
        <v>289</v>
      </c>
      <c r="Q218" s="309" t="s">
        <v>289</v>
      </c>
      <c r="R218" s="309" t="s">
        <v>289</v>
      </c>
      <c r="S218" s="309" t="s">
        <v>289</v>
      </c>
      <c r="T218" s="309" t="s">
        <v>289</v>
      </c>
      <c r="U218" s="309" t="s">
        <v>289</v>
      </c>
      <c r="V218" s="309" t="s">
        <v>289</v>
      </c>
      <c r="W218" s="309" t="s">
        <v>289</v>
      </c>
      <c r="X218" s="309" t="s">
        <v>289</v>
      </c>
    </row>
    <row r="219" spans="1:38" ht="20.100000000000001" customHeight="1" x14ac:dyDescent="0.25">
      <c r="A219" s="338"/>
      <c r="B219" s="335"/>
      <c r="C219" s="335"/>
      <c r="D219" s="335"/>
      <c r="E219" s="91" t="s">
        <v>32</v>
      </c>
      <c r="F219" s="309" t="s">
        <v>289</v>
      </c>
      <c r="G219" s="309" t="s">
        <v>289</v>
      </c>
      <c r="H219" s="40" t="s">
        <v>39</v>
      </c>
      <c r="I219" s="309" t="s">
        <v>289</v>
      </c>
      <c r="J219" s="309" t="s">
        <v>289</v>
      </c>
      <c r="K219" s="309" t="s">
        <v>289</v>
      </c>
      <c r="L219" s="309" t="s">
        <v>289</v>
      </c>
      <c r="M219" s="309" t="s">
        <v>289</v>
      </c>
      <c r="N219" s="309" t="s">
        <v>289</v>
      </c>
      <c r="O219" s="309" t="s">
        <v>289</v>
      </c>
      <c r="P219" s="309" t="s">
        <v>289</v>
      </c>
      <c r="Q219" s="309" t="s">
        <v>289</v>
      </c>
      <c r="R219" s="309" t="s">
        <v>289</v>
      </c>
      <c r="S219" s="309" t="s">
        <v>289</v>
      </c>
      <c r="T219" s="309" t="s">
        <v>289</v>
      </c>
      <c r="U219" s="309" t="s">
        <v>289</v>
      </c>
      <c r="V219" s="309" t="s">
        <v>289</v>
      </c>
      <c r="W219" s="309" t="s">
        <v>289</v>
      </c>
      <c r="X219" s="309" t="s">
        <v>289</v>
      </c>
    </row>
    <row r="220" spans="1:38" s="148" customFormat="1" ht="50.1" customHeight="1" x14ac:dyDescent="0.25">
      <c r="A220" s="135">
        <v>1</v>
      </c>
      <c r="B220" s="136" t="s">
        <v>21</v>
      </c>
      <c r="C220" s="136" t="s">
        <v>52</v>
      </c>
      <c r="D220" s="136" t="s">
        <v>19</v>
      </c>
      <c r="E220" s="137" t="s">
        <v>53</v>
      </c>
      <c r="F220" s="138" t="s">
        <v>24</v>
      </c>
      <c r="G220" s="138" t="s">
        <v>25</v>
      </c>
      <c r="H220" s="213">
        <f>H221+H225+H229+H233+H237+H241+H253+H257+H261+H265+H269+H273+H277+H281+H285+H289+H293+H245+H249+H297</f>
        <v>19</v>
      </c>
      <c r="I220" s="213">
        <f t="shared" ref="I220:J220" si="7">I221+I225+I229+I233+I237+I241+I253+I257+I261+I265+I269+I273+I277+I281+I285+I289+I293+I245+I249+I297</f>
        <v>39</v>
      </c>
      <c r="J220" s="213">
        <f t="shared" si="7"/>
        <v>17</v>
      </c>
      <c r="K220" s="164">
        <f>K221+K225+K229+K233+K237+K241+K253+K257+K261+K265+K269+K273+K277+K281+K285+K289+K297+K310+K314+K333+K245+K249+K302+K306+K379+K293</f>
        <v>239958.6</v>
      </c>
      <c r="L220" s="164">
        <f>L221+L225+L229+L233+L237+L241+L245+L249+L253+L257+L261+L265+L269+L273+L277+L281+L285+L289+L293+L297+L302+L306+L310</f>
        <v>85000</v>
      </c>
      <c r="M220" s="164">
        <f>M221+M225+M229+M233+M237+M241+M253+M257+M261+M265+M269+M273+M277+M281+M285+M289+M297+M310+M314+M333+M245+M249+M302+M306+M379+M293</f>
        <v>85000</v>
      </c>
      <c r="N220" s="147"/>
      <c r="O220" s="147"/>
      <c r="P220" s="147"/>
      <c r="Q220" s="147"/>
      <c r="R220" s="147"/>
      <c r="S220" s="147"/>
      <c r="T220" s="147"/>
      <c r="U220" s="147"/>
      <c r="V220" s="147"/>
      <c r="W220" s="147"/>
      <c r="X220" s="147"/>
      <c r="Y220" s="147"/>
      <c r="Z220" s="147"/>
      <c r="AA220" s="147"/>
      <c r="AB220" s="147"/>
      <c r="AC220" s="147"/>
      <c r="AD220" s="147"/>
      <c r="AE220" s="147"/>
      <c r="AF220" s="147"/>
      <c r="AG220" s="147"/>
      <c r="AH220" s="147"/>
      <c r="AI220" s="147"/>
      <c r="AJ220" s="147"/>
      <c r="AK220" s="147"/>
      <c r="AL220" s="147"/>
    </row>
    <row r="221" spans="1:38" ht="39.950000000000003" customHeight="1" x14ac:dyDescent="0.25">
      <c r="A221" s="336">
        <v>1</v>
      </c>
      <c r="B221" s="333" t="s">
        <v>21</v>
      </c>
      <c r="C221" s="333" t="s">
        <v>52</v>
      </c>
      <c r="D221" s="333" t="s">
        <v>36</v>
      </c>
      <c r="E221" s="109" t="s">
        <v>54</v>
      </c>
      <c r="F221" s="97" t="s">
        <v>24</v>
      </c>
      <c r="G221" s="97" t="s">
        <v>25</v>
      </c>
      <c r="H221" s="96">
        <v>1</v>
      </c>
      <c r="I221" s="96">
        <v>0</v>
      </c>
      <c r="J221" s="96">
        <v>0</v>
      </c>
      <c r="K221" s="98">
        <v>3187.31</v>
      </c>
      <c r="L221" s="98">
        <v>0</v>
      </c>
      <c r="M221" s="98">
        <v>0</v>
      </c>
    </row>
    <row r="222" spans="1:38" ht="20.100000000000001" customHeight="1" x14ac:dyDescent="0.25">
      <c r="A222" s="337"/>
      <c r="B222" s="334"/>
      <c r="C222" s="334"/>
      <c r="D222" s="334"/>
      <c r="E222" s="91" t="s">
        <v>248</v>
      </c>
      <c r="F222" s="309" t="s">
        <v>289</v>
      </c>
      <c r="G222" s="309" t="s">
        <v>289</v>
      </c>
      <c r="H222" s="40" t="s">
        <v>50</v>
      </c>
      <c r="I222" s="309" t="s">
        <v>289</v>
      </c>
      <c r="J222" s="309" t="s">
        <v>289</v>
      </c>
      <c r="K222" s="309" t="s">
        <v>289</v>
      </c>
      <c r="L222" s="309" t="s">
        <v>289</v>
      </c>
      <c r="M222" s="309" t="s">
        <v>289</v>
      </c>
      <c r="N222" s="309" t="s">
        <v>289</v>
      </c>
      <c r="O222" s="309" t="s">
        <v>289</v>
      </c>
      <c r="P222" s="309" t="s">
        <v>289</v>
      </c>
      <c r="Q222" s="309" t="s">
        <v>289</v>
      </c>
      <c r="R222" s="309" t="s">
        <v>289</v>
      </c>
      <c r="S222" s="309" t="s">
        <v>289</v>
      </c>
      <c r="T222" s="309" t="s">
        <v>289</v>
      </c>
      <c r="U222" s="309" t="s">
        <v>289</v>
      </c>
      <c r="V222" s="309" t="s">
        <v>289</v>
      </c>
      <c r="W222" s="309" t="s">
        <v>289</v>
      </c>
      <c r="X222" s="309" t="s">
        <v>289</v>
      </c>
    </row>
    <row r="223" spans="1:38" ht="20.100000000000001" customHeight="1" x14ac:dyDescent="0.25">
      <c r="A223" s="337"/>
      <c r="B223" s="334"/>
      <c r="C223" s="334"/>
      <c r="D223" s="334"/>
      <c r="E223" s="91" t="s">
        <v>343</v>
      </c>
      <c r="F223" s="309" t="s">
        <v>289</v>
      </c>
      <c r="G223" s="309" t="s">
        <v>289</v>
      </c>
      <c r="H223" s="40" t="s">
        <v>67</v>
      </c>
      <c r="I223" s="309" t="s">
        <v>289</v>
      </c>
      <c r="J223" s="309" t="s">
        <v>289</v>
      </c>
      <c r="K223" s="309" t="s">
        <v>289</v>
      </c>
      <c r="L223" s="309" t="s">
        <v>289</v>
      </c>
      <c r="M223" s="309" t="s">
        <v>289</v>
      </c>
      <c r="N223" s="309" t="s">
        <v>289</v>
      </c>
      <c r="O223" s="309" t="s">
        <v>289</v>
      </c>
      <c r="P223" s="309" t="s">
        <v>289</v>
      </c>
      <c r="Q223" s="309" t="s">
        <v>289</v>
      </c>
      <c r="R223" s="309" t="s">
        <v>289</v>
      </c>
      <c r="S223" s="309" t="s">
        <v>289</v>
      </c>
      <c r="T223" s="309" t="s">
        <v>289</v>
      </c>
      <c r="U223" s="309" t="s">
        <v>289</v>
      </c>
      <c r="V223" s="309" t="s">
        <v>289</v>
      </c>
      <c r="W223" s="309" t="s">
        <v>289</v>
      </c>
      <c r="X223" s="309" t="s">
        <v>289</v>
      </c>
    </row>
    <row r="224" spans="1:38" ht="20.100000000000001" customHeight="1" x14ac:dyDescent="0.25">
      <c r="A224" s="338"/>
      <c r="B224" s="335"/>
      <c r="C224" s="335"/>
      <c r="D224" s="335"/>
      <c r="E224" s="91" t="s">
        <v>32</v>
      </c>
      <c r="F224" s="309" t="s">
        <v>289</v>
      </c>
      <c r="G224" s="309" t="s">
        <v>289</v>
      </c>
      <c r="H224" s="40" t="s">
        <v>37</v>
      </c>
      <c r="I224" s="309" t="s">
        <v>289</v>
      </c>
      <c r="J224" s="309" t="s">
        <v>289</v>
      </c>
      <c r="K224" s="309" t="s">
        <v>289</v>
      </c>
      <c r="L224" s="309" t="s">
        <v>289</v>
      </c>
      <c r="M224" s="309" t="s">
        <v>289</v>
      </c>
      <c r="N224" s="309" t="s">
        <v>289</v>
      </c>
      <c r="O224" s="309" t="s">
        <v>289</v>
      </c>
      <c r="P224" s="309" t="s">
        <v>289</v>
      </c>
      <c r="Q224" s="309" t="s">
        <v>289</v>
      </c>
      <c r="R224" s="309" t="s">
        <v>289</v>
      </c>
      <c r="S224" s="309" t="s">
        <v>289</v>
      </c>
      <c r="T224" s="309" t="s">
        <v>289</v>
      </c>
      <c r="U224" s="309" t="s">
        <v>289</v>
      </c>
      <c r="V224" s="309" t="s">
        <v>289</v>
      </c>
      <c r="W224" s="309" t="s">
        <v>289</v>
      </c>
      <c r="X224" s="309" t="s">
        <v>289</v>
      </c>
    </row>
    <row r="225" spans="1:24" ht="39.950000000000003" customHeight="1" x14ac:dyDescent="0.25">
      <c r="A225" s="336">
        <v>1</v>
      </c>
      <c r="B225" s="333" t="s">
        <v>21</v>
      </c>
      <c r="C225" s="333" t="s">
        <v>52</v>
      </c>
      <c r="D225" s="333" t="s">
        <v>36</v>
      </c>
      <c r="E225" s="99" t="s">
        <v>55</v>
      </c>
      <c r="F225" s="97" t="s">
        <v>24</v>
      </c>
      <c r="G225" s="97" t="s">
        <v>25</v>
      </c>
      <c r="H225" s="96">
        <v>1</v>
      </c>
      <c r="I225" s="96">
        <v>0</v>
      </c>
      <c r="J225" s="96">
        <v>0</v>
      </c>
      <c r="K225" s="98">
        <v>3697.98</v>
      </c>
      <c r="L225" s="98">
        <v>0</v>
      </c>
      <c r="M225" s="98">
        <v>0</v>
      </c>
    </row>
    <row r="226" spans="1:24" ht="20.100000000000001" customHeight="1" x14ac:dyDescent="0.25">
      <c r="A226" s="337"/>
      <c r="B226" s="334"/>
      <c r="C226" s="334"/>
      <c r="D226" s="334"/>
      <c r="E226" s="91" t="s">
        <v>248</v>
      </c>
      <c r="F226" s="309" t="s">
        <v>289</v>
      </c>
      <c r="G226" s="309" t="s">
        <v>289</v>
      </c>
      <c r="H226" s="40" t="s">
        <v>230</v>
      </c>
      <c r="I226" s="309" t="s">
        <v>289</v>
      </c>
      <c r="J226" s="309" t="s">
        <v>289</v>
      </c>
      <c r="K226" s="309" t="s">
        <v>289</v>
      </c>
      <c r="L226" s="309" t="s">
        <v>289</v>
      </c>
      <c r="M226" s="309" t="s">
        <v>289</v>
      </c>
      <c r="N226" s="309" t="s">
        <v>289</v>
      </c>
      <c r="O226" s="309" t="s">
        <v>289</v>
      </c>
      <c r="P226" s="309" t="s">
        <v>289</v>
      </c>
      <c r="Q226" s="309" t="s">
        <v>289</v>
      </c>
      <c r="R226" s="309" t="s">
        <v>289</v>
      </c>
      <c r="S226" s="309" t="s">
        <v>289</v>
      </c>
      <c r="T226" s="309" t="s">
        <v>289</v>
      </c>
      <c r="U226" s="309" t="s">
        <v>289</v>
      </c>
      <c r="V226" s="309" t="s">
        <v>289</v>
      </c>
      <c r="W226" s="309" t="s">
        <v>289</v>
      </c>
      <c r="X226" s="309" t="s">
        <v>289</v>
      </c>
    </row>
    <row r="227" spans="1:24" ht="20.100000000000001" customHeight="1" x14ac:dyDescent="0.25">
      <c r="A227" s="337"/>
      <c r="B227" s="334"/>
      <c r="C227" s="334"/>
      <c r="D227" s="334"/>
      <c r="E227" s="91" t="s">
        <v>343</v>
      </c>
      <c r="F227" s="309" t="s">
        <v>289</v>
      </c>
      <c r="G227" s="309" t="s">
        <v>289</v>
      </c>
      <c r="H227" s="40" t="s">
        <v>279</v>
      </c>
      <c r="I227" s="309" t="s">
        <v>289</v>
      </c>
      <c r="J227" s="309" t="s">
        <v>289</v>
      </c>
      <c r="K227" s="309" t="s">
        <v>289</v>
      </c>
      <c r="L227" s="309" t="s">
        <v>289</v>
      </c>
      <c r="M227" s="309" t="s">
        <v>289</v>
      </c>
      <c r="N227" s="309" t="s">
        <v>289</v>
      </c>
      <c r="O227" s="309" t="s">
        <v>289</v>
      </c>
      <c r="P227" s="309" t="s">
        <v>289</v>
      </c>
      <c r="Q227" s="309" t="s">
        <v>289</v>
      </c>
      <c r="R227" s="309" t="s">
        <v>289</v>
      </c>
      <c r="S227" s="309" t="s">
        <v>289</v>
      </c>
      <c r="T227" s="309" t="s">
        <v>289</v>
      </c>
      <c r="U227" s="309" t="s">
        <v>289</v>
      </c>
      <c r="V227" s="309" t="s">
        <v>289</v>
      </c>
      <c r="W227" s="309" t="s">
        <v>289</v>
      </c>
      <c r="X227" s="309" t="s">
        <v>289</v>
      </c>
    </row>
    <row r="228" spans="1:24" ht="20.100000000000001" customHeight="1" x14ac:dyDescent="0.25">
      <c r="A228" s="338"/>
      <c r="B228" s="335"/>
      <c r="C228" s="335"/>
      <c r="D228" s="335"/>
      <c r="E228" s="91" t="s">
        <v>32</v>
      </c>
      <c r="F228" s="309" t="s">
        <v>289</v>
      </c>
      <c r="G228" s="309" t="s">
        <v>289</v>
      </c>
      <c r="H228" s="40" t="s">
        <v>279</v>
      </c>
      <c r="I228" s="309" t="s">
        <v>289</v>
      </c>
      <c r="J228" s="309" t="s">
        <v>289</v>
      </c>
      <c r="K228" s="309" t="s">
        <v>289</v>
      </c>
      <c r="L228" s="309" t="s">
        <v>289</v>
      </c>
      <c r="M228" s="309" t="s">
        <v>289</v>
      </c>
      <c r="N228" s="309" t="s">
        <v>289</v>
      </c>
      <c r="O228" s="309" t="s">
        <v>289</v>
      </c>
      <c r="P228" s="309" t="s">
        <v>289</v>
      </c>
      <c r="Q228" s="309" t="s">
        <v>289</v>
      </c>
      <c r="R228" s="309" t="s">
        <v>289</v>
      </c>
      <c r="S228" s="309" t="s">
        <v>289</v>
      </c>
      <c r="T228" s="309" t="s">
        <v>289</v>
      </c>
      <c r="U228" s="309" t="s">
        <v>289</v>
      </c>
      <c r="V228" s="309" t="s">
        <v>289</v>
      </c>
      <c r="W228" s="309" t="s">
        <v>289</v>
      </c>
      <c r="X228" s="309" t="s">
        <v>289</v>
      </c>
    </row>
    <row r="229" spans="1:24" ht="39.950000000000003" customHeight="1" x14ac:dyDescent="0.25">
      <c r="A229" s="336">
        <v>1</v>
      </c>
      <c r="B229" s="333" t="s">
        <v>21</v>
      </c>
      <c r="C229" s="333" t="s">
        <v>52</v>
      </c>
      <c r="D229" s="333" t="s">
        <v>36</v>
      </c>
      <c r="E229" s="99" t="s">
        <v>56</v>
      </c>
      <c r="F229" s="97" t="s">
        <v>24</v>
      </c>
      <c r="G229" s="97" t="s">
        <v>25</v>
      </c>
      <c r="H229" s="96">
        <v>1</v>
      </c>
      <c r="I229" s="96">
        <v>0</v>
      </c>
      <c r="J229" s="96">
        <v>0</v>
      </c>
      <c r="K229" s="98">
        <v>1193.33</v>
      </c>
      <c r="L229" s="98">
        <v>0</v>
      </c>
      <c r="M229" s="98">
        <v>0</v>
      </c>
    </row>
    <row r="230" spans="1:24" ht="20.100000000000001" customHeight="1" x14ac:dyDescent="0.25">
      <c r="A230" s="337"/>
      <c r="B230" s="334"/>
      <c r="C230" s="334"/>
      <c r="D230" s="334"/>
      <c r="E230" s="91" t="s">
        <v>248</v>
      </c>
      <c r="F230" s="309" t="s">
        <v>289</v>
      </c>
      <c r="G230" s="309" t="s">
        <v>289</v>
      </c>
      <c r="H230" s="40" t="s">
        <v>230</v>
      </c>
      <c r="I230" s="309" t="s">
        <v>289</v>
      </c>
      <c r="J230" s="309" t="s">
        <v>289</v>
      </c>
      <c r="K230" s="309" t="s">
        <v>289</v>
      </c>
      <c r="L230" s="309" t="s">
        <v>289</v>
      </c>
      <c r="M230" s="309" t="s">
        <v>289</v>
      </c>
      <c r="N230" s="309" t="s">
        <v>289</v>
      </c>
      <c r="O230" s="309" t="s">
        <v>289</v>
      </c>
      <c r="P230" s="309" t="s">
        <v>289</v>
      </c>
      <c r="Q230" s="309" t="s">
        <v>289</v>
      </c>
      <c r="R230" s="309" t="s">
        <v>289</v>
      </c>
      <c r="S230" s="309" t="s">
        <v>289</v>
      </c>
      <c r="T230" s="309" t="s">
        <v>289</v>
      </c>
      <c r="U230" s="309" t="s">
        <v>289</v>
      </c>
      <c r="V230" s="309" t="s">
        <v>289</v>
      </c>
      <c r="W230" s="309" t="s">
        <v>289</v>
      </c>
      <c r="X230" s="309" t="s">
        <v>289</v>
      </c>
    </row>
    <row r="231" spans="1:24" ht="20.100000000000001" customHeight="1" x14ac:dyDescent="0.25">
      <c r="A231" s="337"/>
      <c r="B231" s="334"/>
      <c r="C231" s="334"/>
      <c r="D231" s="334"/>
      <c r="E231" s="91" t="s">
        <v>343</v>
      </c>
      <c r="F231" s="309" t="s">
        <v>289</v>
      </c>
      <c r="G231" s="309" t="s">
        <v>289</v>
      </c>
      <c r="H231" s="40" t="s">
        <v>57</v>
      </c>
      <c r="I231" s="309" t="s">
        <v>289</v>
      </c>
      <c r="J231" s="309" t="s">
        <v>289</v>
      </c>
      <c r="K231" s="309" t="s">
        <v>289</v>
      </c>
      <c r="L231" s="309" t="s">
        <v>289</v>
      </c>
      <c r="M231" s="309" t="s">
        <v>289</v>
      </c>
      <c r="N231" s="309" t="s">
        <v>289</v>
      </c>
      <c r="O231" s="309" t="s">
        <v>289</v>
      </c>
      <c r="P231" s="309" t="s">
        <v>289</v>
      </c>
      <c r="Q231" s="309" t="s">
        <v>289</v>
      </c>
      <c r="R231" s="309" t="s">
        <v>289</v>
      </c>
      <c r="S231" s="309" t="s">
        <v>289</v>
      </c>
      <c r="T231" s="309" t="s">
        <v>289</v>
      </c>
      <c r="U231" s="309" t="s">
        <v>289</v>
      </c>
      <c r="V231" s="309" t="s">
        <v>289</v>
      </c>
      <c r="W231" s="309" t="s">
        <v>289</v>
      </c>
      <c r="X231" s="309" t="s">
        <v>289</v>
      </c>
    </row>
    <row r="232" spans="1:24" ht="20.100000000000001" customHeight="1" x14ac:dyDescent="0.25">
      <c r="A232" s="338"/>
      <c r="B232" s="335"/>
      <c r="C232" s="335"/>
      <c r="D232" s="335"/>
      <c r="E232" s="91" t="s">
        <v>32</v>
      </c>
      <c r="F232" s="309" t="s">
        <v>289</v>
      </c>
      <c r="G232" s="309" t="s">
        <v>289</v>
      </c>
      <c r="H232" s="40" t="s">
        <v>57</v>
      </c>
      <c r="I232" s="309" t="s">
        <v>289</v>
      </c>
      <c r="J232" s="309" t="s">
        <v>289</v>
      </c>
      <c r="K232" s="309" t="s">
        <v>289</v>
      </c>
      <c r="L232" s="309" t="s">
        <v>289</v>
      </c>
      <c r="M232" s="309" t="s">
        <v>289</v>
      </c>
      <c r="N232" s="309" t="s">
        <v>289</v>
      </c>
      <c r="O232" s="309" t="s">
        <v>289</v>
      </c>
      <c r="P232" s="309" t="s">
        <v>289</v>
      </c>
      <c r="Q232" s="309" t="s">
        <v>289</v>
      </c>
      <c r="R232" s="309" t="s">
        <v>289</v>
      </c>
      <c r="S232" s="309" t="s">
        <v>289</v>
      </c>
      <c r="T232" s="309" t="s">
        <v>289</v>
      </c>
      <c r="U232" s="309" t="s">
        <v>289</v>
      </c>
      <c r="V232" s="309" t="s">
        <v>289</v>
      </c>
      <c r="W232" s="309" t="s">
        <v>289</v>
      </c>
      <c r="X232" s="309" t="s">
        <v>289</v>
      </c>
    </row>
    <row r="233" spans="1:24" ht="39.950000000000003" customHeight="1" x14ac:dyDescent="0.25">
      <c r="A233" s="336">
        <v>1</v>
      </c>
      <c r="B233" s="333" t="s">
        <v>21</v>
      </c>
      <c r="C233" s="333" t="s">
        <v>52</v>
      </c>
      <c r="D233" s="333" t="s">
        <v>36</v>
      </c>
      <c r="E233" s="99" t="s">
        <v>59</v>
      </c>
      <c r="F233" s="97" t="s">
        <v>24</v>
      </c>
      <c r="G233" s="97" t="s">
        <v>25</v>
      </c>
      <c r="H233" s="96">
        <v>1</v>
      </c>
      <c r="I233" s="96">
        <v>0</v>
      </c>
      <c r="J233" s="96">
        <v>0</v>
      </c>
      <c r="K233" s="98">
        <v>5070.54</v>
      </c>
      <c r="L233" s="98">
        <v>0</v>
      </c>
      <c r="M233" s="98">
        <v>0</v>
      </c>
    </row>
    <row r="234" spans="1:24" ht="20.100000000000001" customHeight="1" x14ac:dyDescent="0.25">
      <c r="A234" s="337"/>
      <c r="B234" s="334"/>
      <c r="C234" s="334"/>
      <c r="D234" s="334"/>
      <c r="E234" s="91" t="s">
        <v>248</v>
      </c>
      <c r="F234" s="309" t="s">
        <v>289</v>
      </c>
      <c r="G234" s="309" t="s">
        <v>289</v>
      </c>
      <c r="H234" s="40" t="s">
        <v>64</v>
      </c>
      <c r="I234" s="309" t="s">
        <v>289</v>
      </c>
      <c r="J234" s="309" t="s">
        <v>289</v>
      </c>
      <c r="K234" s="309" t="s">
        <v>289</v>
      </c>
      <c r="L234" s="309" t="s">
        <v>289</v>
      </c>
      <c r="M234" s="309" t="s">
        <v>289</v>
      </c>
      <c r="N234" s="309" t="s">
        <v>289</v>
      </c>
      <c r="O234" s="309" t="s">
        <v>289</v>
      </c>
      <c r="P234" s="309" t="s">
        <v>289</v>
      </c>
      <c r="Q234" s="309" t="s">
        <v>289</v>
      </c>
      <c r="R234" s="309" t="s">
        <v>289</v>
      </c>
      <c r="S234" s="309" t="s">
        <v>289</v>
      </c>
      <c r="T234" s="309" t="s">
        <v>289</v>
      </c>
      <c r="U234" s="309" t="s">
        <v>289</v>
      </c>
      <c r="V234" s="309" t="s">
        <v>289</v>
      </c>
      <c r="W234" s="309" t="s">
        <v>289</v>
      </c>
      <c r="X234" s="309" t="s">
        <v>289</v>
      </c>
    </row>
    <row r="235" spans="1:24" ht="20.100000000000001" customHeight="1" x14ac:dyDescent="0.25">
      <c r="A235" s="337"/>
      <c r="B235" s="334"/>
      <c r="C235" s="334"/>
      <c r="D235" s="334"/>
      <c r="E235" s="91" t="s">
        <v>343</v>
      </c>
      <c r="F235" s="309" t="s">
        <v>289</v>
      </c>
      <c r="G235" s="309" t="s">
        <v>289</v>
      </c>
      <c r="H235" s="40" t="s">
        <v>37</v>
      </c>
      <c r="I235" s="309" t="s">
        <v>289</v>
      </c>
      <c r="J235" s="309" t="s">
        <v>289</v>
      </c>
      <c r="K235" s="309" t="s">
        <v>289</v>
      </c>
      <c r="L235" s="309" t="s">
        <v>289</v>
      </c>
      <c r="M235" s="309" t="s">
        <v>289</v>
      </c>
      <c r="N235" s="309" t="s">
        <v>289</v>
      </c>
      <c r="O235" s="309" t="s">
        <v>289</v>
      </c>
      <c r="P235" s="309" t="s">
        <v>289</v>
      </c>
      <c r="Q235" s="309" t="s">
        <v>289</v>
      </c>
      <c r="R235" s="309" t="s">
        <v>289</v>
      </c>
      <c r="S235" s="309" t="s">
        <v>289</v>
      </c>
      <c r="T235" s="309" t="s">
        <v>289</v>
      </c>
      <c r="U235" s="309" t="s">
        <v>289</v>
      </c>
      <c r="V235" s="309" t="s">
        <v>289</v>
      </c>
      <c r="W235" s="309" t="s">
        <v>289</v>
      </c>
      <c r="X235" s="309" t="s">
        <v>289</v>
      </c>
    </row>
    <row r="236" spans="1:24" ht="20.100000000000001" customHeight="1" x14ac:dyDescent="0.25">
      <c r="A236" s="338"/>
      <c r="B236" s="335"/>
      <c r="C236" s="335"/>
      <c r="D236" s="335"/>
      <c r="E236" s="91" t="s">
        <v>32</v>
      </c>
      <c r="F236" s="309" t="s">
        <v>289</v>
      </c>
      <c r="G236" s="309" t="s">
        <v>289</v>
      </c>
      <c r="H236" s="40" t="s">
        <v>37</v>
      </c>
      <c r="I236" s="309" t="s">
        <v>289</v>
      </c>
      <c r="J236" s="309" t="s">
        <v>289</v>
      </c>
      <c r="K236" s="309" t="s">
        <v>289</v>
      </c>
      <c r="L236" s="309" t="s">
        <v>289</v>
      </c>
      <c r="M236" s="309" t="s">
        <v>289</v>
      </c>
      <c r="N236" s="309" t="s">
        <v>289</v>
      </c>
      <c r="O236" s="309" t="s">
        <v>289</v>
      </c>
      <c r="P236" s="309" t="s">
        <v>289</v>
      </c>
      <c r="Q236" s="309" t="s">
        <v>289</v>
      </c>
      <c r="R236" s="309" t="s">
        <v>289</v>
      </c>
      <c r="S236" s="309" t="s">
        <v>289</v>
      </c>
      <c r="T236" s="309" t="s">
        <v>289</v>
      </c>
      <c r="U236" s="309" t="s">
        <v>289</v>
      </c>
      <c r="V236" s="309" t="s">
        <v>289</v>
      </c>
      <c r="W236" s="309" t="s">
        <v>289</v>
      </c>
      <c r="X236" s="309" t="s">
        <v>289</v>
      </c>
    </row>
    <row r="237" spans="1:24" ht="39.950000000000003" customHeight="1" x14ac:dyDescent="0.25">
      <c r="A237" s="336">
        <v>1</v>
      </c>
      <c r="B237" s="333" t="s">
        <v>21</v>
      </c>
      <c r="C237" s="333" t="s">
        <v>52</v>
      </c>
      <c r="D237" s="333" t="s">
        <v>36</v>
      </c>
      <c r="E237" s="99" t="s">
        <v>257</v>
      </c>
      <c r="F237" s="97" t="s">
        <v>24</v>
      </c>
      <c r="G237" s="97" t="s">
        <v>25</v>
      </c>
      <c r="H237" s="96">
        <v>1</v>
      </c>
      <c r="I237" s="96">
        <v>0</v>
      </c>
      <c r="J237" s="96">
        <v>0</v>
      </c>
      <c r="K237" s="98">
        <v>2814.74</v>
      </c>
      <c r="L237" s="98">
        <v>0</v>
      </c>
      <c r="M237" s="98">
        <v>0</v>
      </c>
    </row>
    <row r="238" spans="1:24" ht="20.100000000000001" customHeight="1" x14ac:dyDescent="0.25">
      <c r="A238" s="337"/>
      <c r="B238" s="334"/>
      <c r="C238" s="334"/>
      <c r="D238" s="334"/>
      <c r="E238" s="91" t="s">
        <v>248</v>
      </c>
      <c r="F238" s="309" t="s">
        <v>289</v>
      </c>
      <c r="G238" s="309" t="s">
        <v>289</v>
      </c>
      <c r="H238" s="40" t="s">
        <v>50</v>
      </c>
      <c r="I238" s="309" t="s">
        <v>289</v>
      </c>
      <c r="J238" s="309" t="s">
        <v>289</v>
      </c>
      <c r="K238" s="309" t="s">
        <v>289</v>
      </c>
      <c r="L238" s="309" t="s">
        <v>289</v>
      </c>
      <c r="M238" s="309" t="s">
        <v>289</v>
      </c>
      <c r="N238" s="309" t="s">
        <v>289</v>
      </c>
      <c r="O238" s="309" t="s">
        <v>289</v>
      </c>
      <c r="P238" s="309" t="s">
        <v>289</v>
      </c>
      <c r="Q238" s="309" t="s">
        <v>289</v>
      </c>
      <c r="R238" s="309" t="s">
        <v>289</v>
      </c>
      <c r="S238" s="309" t="s">
        <v>289</v>
      </c>
      <c r="T238" s="309" t="s">
        <v>289</v>
      </c>
      <c r="U238" s="309" t="s">
        <v>289</v>
      </c>
      <c r="V238" s="309" t="s">
        <v>289</v>
      </c>
      <c r="W238" s="309" t="s">
        <v>289</v>
      </c>
      <c r="X238" s="309" t="s">
        <v>289</v>
      </c>
    </row>
    <row r="239" spans="1:24" ht="20.100000000000001" customHeight="1" x14ac:dyDescent="0.25">
      <c r="A239" s="337"/>
      <c r="B239" s="334"/>
      <c r="C239" s="334"/>
      <c r="D239" s="334"/>
      <c r="E239" s="91" t="s">
        <v>343</v>
      </c>
      <c r="F239" s="309" t="s">
        <v>289</v>
      </c>
      <c r="G239" s="309" t="s">
        <v>289</v>
      </c>
      <c r="H239" s="40" t="s">
        <v>66</v>
      </c>
      <c r="I239" s="309" t="s">
        <v>289</v>
      </c>
      <c r="J239" s="309" t="s">
        <v>289</v>
      </c>
      <c r="K239" s="309" t="s">
        <v>289</v>
      </c>
      <c r="L239" s="309" t="s">
        <v>289</v>
      </c>
      <c r="M239" s="309" t="s">
        <v>289</v>
      </c>
      <c r="N239" s="309" t="s">
        <v>289</v>
      </c>
      <c r="O239" s="309" t="s">
        <v>289</v>
      </c>
      <c r="P239" s="309" t="s">
        <v>289</v>
      </c>
      <c r="Q239" s="309" t="s">
        <v>289</v>
      </c>
      <c r="R239" s="309" t="s">
        <v>289</v>
      </c>
      <c r="S239" s="309" t="s">
        <v>289</v>
      </c>
      <c r="T239" s="309" t="s">
        <v>289</v>
      </c>
      <c r="U239" s="309" t="s">
        <v>289</v>
      </c>
      <c r="V239" s="309" t="s">
        <v>289</v>
      </c>
      <c r="W239" s="309" t="s">
        <v>289</v>
      </c>
      <c r="X239" s="309" t="s">
        <v>289</v>
      </c>
    </row>
    <row r="240" spans="1:24" ht="20.100000000000001" customHeight="1" x14ac:dyDescent="0.25">
      <c r="A240" s="338"/>
      <c r="B240" s="335"/>
      <c r="C240" s="335"/>
      <c r="D240" s="335"/>
      <c r="E240" s="91" t="s">
        <v>32</v>
      </c>
      <c r="F240" s="309" t="s">
        <v>289</v>
      </c>
      <c r="G240" s="309" t="s">
        <v>289</v>
      </c>
      <c r="H240" s="40" t="s">
        <v>58</v>
      </c>
      <c r="I240" s="309" t="s">
        <v>289</v>
      </c>
      <c r="J240" s="309" t="s">
        <v>289</v>
      </c>
      <c r="K240" s="309" t="s">
        <v>289</v>
      </c>
      <c r="L240" s="309" t="s">
        <v>289</v>
      </c>
      <c r="M240" s="309" t="s">
        <v>289</v>
      </c>
      <c r="N240" s="309" t="s">
        <v>289</v>
      </c>
      <c r="O240" s="309" t="s">
        <v>289</v>
      </c>
      <c r="P240" s="309" t="s">
        <v>289</v>
      </c>
      <c r="Q240" s="309" t="s">
        <v>289</v>
      </c>
      <c r="R240" s="309" t="s">
        <v>289</v>
      </c>
      <c r="S240" s="309" t="s">
        <v>289</v>
      </c>
      <c r="T240" s="309" t="s">
        <v>289</v>
      </c>
      <c r="U240" s="309" t="s">
        <v>289</v>
      </c>
      <c r="V240" s="309" t="s">
        <v>289</v>
      </c>
      <c r="W240" s="309" t="s">
        <v>289</v>
      </c>
      <c r="X240" s="309" t="s">
        <v>289</v>
      </c>
    </row>
    <row r="241" spans="1:24" ht="39.950000000000003" customHeight="1" x14ac:dyDescent="0.25">
      <c r="A241" s="336">
        <v>1</v>
      </c>
      <c r="B241" s="333" t="s">
        <v>21</v>
      </c>
      <c r="C241" s="333" t="s">
        <v>52</v>
      </c>
      <c r="D241" s="333" t="s">
        <v>36</v>
      </c>
      <c r="E241" s="99" t="s">
        <v>258</v>
      </c>
      <c r="F241" s="97" t="s">
        <v>24</v>
      </c>
      <c r="G241" s="97" t="s">
        <v>25</v>
      </c>
      <c r="H241" s="96">
        <v>1</v>
      </c>
      <c r="I241" s="96">
        <v>0</v>
      </c>
      <c r="J241" s="96">
        <v>0</v>
      </c>
      <c r="K241" s="98">
        <v>976.91</v>
      </c>
      <c r="L241" s="98">
        <v>0</v>
      </c>
      <c r="M241" s="98">
        <v>0</v>
      </c>
    </row>
    <row r="242" spans="1:24" ht="20.100000000000001" customHeight="1" x14ac:dyDescent="0.25">
      <c r="A242" s="337"/>
      <c r="B242" s="334"/>
      <c r="C242" s="334"/>
      <c r="D242" s="334"/>
      <c r="E242" s="91" t="s">
        <v>248</v>
      </c>
      <c r="F242" s="309" t="s">
        <v>289</v>
      </c>
      <c r="G242" s="309" t="s">
        <v>289</v>
      </c>
      <c r="H242" s="40" t="s">
        <v>230</v>
      </c>
      <c r="I242" s="309" t="s">
        <v>289</v>
      </c>
      <c r="J242" s="309" t="s">
        <v>289</v>
      </c>
      <c r="K242" s="309" t="s">
        <v>289</v>
      </c>
      <c r="L242" s="309" t="s">
        <v>289</v>
      </c>
      <c r="M242" s="309" t="s">
        <v>289</v>
      </c>
      <c r="N242" s="309" t="s">
        <v>289</v>
      </c>
      <c r="O242" s="309" t="s">
        <v>289</v>
      </c>
      <c r="P242" s="309" t="s">
        <v>289</v>
      </c>
      <c r="Q242" s="309" t="s">
        <v>289</v>
      </c>
      <c r="R242" s="309" t="s">
        <v>289</v>
      </c>
      <c r="S242" s="309" t="s">
        <v>289</v>
      </c>
      <c r="T242" s="309" t="s">
        <v>289</v>
      </c>
      <c r="U242" s="309" t="s">
        <v>289</v>
      </c>
      <c r="V242" s="309" t="s">
        <v>289</v>
      </c>
      <c r="W242" s="309" t="s">
        <v>289</v>
      </c>
      <c r="X242" s="309" t="s">
        <v>289</v>
      </c>
    </row>
    <row r="243" spans="1:24" ht="20.100000000000001" customHeight="1" x14ac:dyDescent="0.25">
      <c r="A243" s="337"/>
      <c r="B243" s="334"/>
      <c r="C243" s="334"/>
      <c r="D243" s="334"/>
      <c r="E243" s="91" t="s">
        <v>343</v>
      </c>
      <c r="F243" s="309" t="s">
        <v>289</v>
      </c>
      <c r="G243" s="309" t="s">
        <v>289</v>
      </c>
      <c r="H243" s="40" t="s">
        <v>229</v>
      </c>
      <c r="I243" s="309" t="s">
        <v>289</v>
      </c>
      <c r="J243" s="309" t="s">
        <v>289</v>
      </c>
      <c r="K243" s="309" t="s">
        <v>289</v>
      </c>
      <c r="L243" s="309" t="s">
        <v>289</v>
      </c>
      <c r="M243" s="309" t="s">
        <v>289</v>
      </c>
      <c r="N243" s="309" t="s">
        <v>289</v>
      </c>
      <c r="O243" s="309" t="s">
        <v>289</v>
      </c>
      <c r="P243" s="309" t="s">
        <v>289</v>
      </c>
      <c r="Q243" s="309" t="s">
        <v>289</v>
      </c>
      <c r="R243" s="309" t="s">
        <v>289</v>
      </c>
      <c r="S243" s="309" t="s">
        <v>289</v>
      </c>
      <c r="T243" s="309" t="s">
        <v>289</v>
      </c>
      <c r="U243" s="309" t="s">
        <v>289</v>
      </c>
      <c r="V243" s="309" t="s">
        <v>289</v>
      </c>
      <c r="W243" s="309" t="s">
        <v>289</v>
      </c>
      <c r="X243" s="309" t="s">
        <v>289</v>
      </c>
    </row>
    <row r="244" spans="1:24" ht="20.100000000000001" customHeight="1" x14ac:dyDescent="0.25">
      <c r="A244" s="338"/>
      <c r="B244" s="335"/>
      <c r="C244" s="335"/>
      <c r="D244" s="335"/>
      <c r="E244" s="91" t="s">
        <v>32</v>
      </c>
      <c r="F244" s="309" t="s">
        <v>289</v>
      </c>
      <c r="G244" s="309" t="s">
        <v>289</v>
      </c>
      <c r="H244" s="40" t="s">
        <v>229</v>
      </c>
      <c r="I244" s="309" t="s">
        <v>289</v>
      </c>
      <c r="J244" s="309" t="s">
        <v>289</v>
      </c>
      <c r="K244" s="309" t="s">
        <v>289</v>
      </c>
      <c r="L244" s="309" t="s">
        <v>289</v>
      </c>
      <c r="M244" s="309" t="s">
        <v>289</v>
      </c>
      <c r="N244" s="309" t="s">
        <v>289</v>
      </c>
      <c r="O244" s="309" t="s">
        <v>289</v>
      </c>
      <c r="P244" s="309" t="s">
        <v>289</v>
      </c>
      <c r="Q244" s="309" t="s">
        <v>289</v>
      </c>
      <c r="R244" s="309" t="s">
        <v>289</v>
      </c>
      <c r="S244" s="309" t="s">
        <v>289</v>
      </c>
      <c r="T244" s="309" t="s">
        <v>289</v>
      </c>
      <c r="U244" s="309" t="s">
        <v>289</v>
      </c>
      <c r="V244" s="309" t="s">
        <v>289</v>
      </c>
      <c r="W244" s="309" t="s">
        <v>289</v>
      </c>
      <c r="X244" s="309" t="s">
        <v>289</v>
      </c>
    </row>
    <row r="245" spans="1:24" ht="39.950000000000003" customHeight="1" x14ac:dyDescent="0.25">
      <c r="A245" s="336">
        <v>1</v>
      </c>
      <c r="B245" s="333" t="s">
        <v>21</v>
      </c>
      <c r="C245" s="333" t="s">
        <v>52</v>
      </c>
      <c r="D245" s="333" t="s">
        <v>36</v>
      </c>
      <c r="E245" s="99" t="s">
        <v>424</v>
      </c>
      <c r="F245" s="97" t="s">
        <v>24</v>
      </c>
      <c r="G245" s="97" t="s">
        <v>25</v>
      </c>
      <c r="H245" s="96">
        <v>1</v>
      </c>
      <c r="I245" s="96">
        <v>0</v>
      </c>
      <c r="J245" s="96">
        <v>0</v>
      </c>
      <c r="K245" s="98">
        <v>2733.22</v>
      </c>
      <c r="L245" s="98">
        <v>0</v>
      </c>
      <c r="M245" s="98">
        <v>0</v>
      </c>
    </row>
    <row r="246" spans="1:24" ht="20.100000000000001" customHeight="1" x14ac:dyDescent="0.25">
      <c r="A246" s="337"/>
      <c r="B246" s="334"/>
      <c r="C246" s="334"/>
      <c r="D246" s="334"/>
      <c r="E246" s="91" t="s">
        <v>248</v>
      </c>
      <c r="F246" s="309" t="s">
        <v>289</v>
      </c>
      <c r="G246" s="309" t="s">
        <v>289</v>
      </c>
      <c r="H246" s="40" t="s">
        <v>71</v>
      </c>
      <c r="I246" s="309" t="s">
        <v>289</v>
      </c>
      <c r="J246" s="309" t="s">
        <v>289</v>
      </c>
      <c r="K246" s="309" t="s">
        <v>289</v>
      </c>
      <c r="L246" s="309" t="s">
        <v>289</v>
      </c>
      <c r="M246" s="309" t="s">
        <v>289</v>
      </c>
      <c r="N246" s="309" t="s">
        <v>289</v>
      </c>
      <c r="O246" s="309" t="s">
        <v>289</v>
      </c>
      <c r="P246" s="309" t="s">
        <v>289</v>
      </c>
      <c r="Q246" s="309" t="s">
        <v>289</v>
      </c>
      <c r="R246" s="309" t="s">
        <v>289</v>
      </c>
      <c r="S246" s="309" t="s">
        <v>289</v>
      </c>
      <c r="T246" s="309" t="s">
        <v>289</v>
      </c>
      <c r="U246" s="309" t="s">
        <v>289</v>
      </c>
      <c r="V246" s="309" t="s">
        <v>289</v>
      </c>
      <c r="W246" s="309" t="s">
        <v>289</v>
      </c>
      <c r="X246" s="309" t="s">
        <v>289</v>
      </c>
    </row>
    <row r="247" spans="1:24" ht="20.100000000000001" customHeight="1" x14ac:dyDescent="0.25">
      <c r="A247" s="337"/>
      <c r="B247" s="334"/>
      <c r="C247" s="334"/>
      <c r="D247" s="334"/>
      <c r="E247" s="91" t="s">
        <v>343</v>
      </c>
      <c r="F247" s="309" t="s">
        <v>289</v>
      </c>
      <c r="G247" s="309" t="s">
        <v>289</v>
      </c>
      <c r="H247" s="40" t="s">
        <v>58</v>
      </c>
      <c r="I247" s="309" t="s">
        <v>289</v>
      </c>
      <c r="J247" s="309" t="s">
        <v>289</v>
      </c>
      <c r="K247" s="309" t="s">
        <v>289</v>
      </c>
      <c r="L247" s="309" t="s">
        <v>289</v>
      </c>
      <c r="M247" s="309" t="s">
        <v>289</v>
      </c>
      <c r="N247" s="309" t="s">
        <v>289</v>
      </c>
      <c r="O247" s="309" t="s">
        <v>289</v>
      </c>
      <c r="P247" s="309" t="s">
        <v>289</v>
      </c>
      <c r="Q247" s="309" t="s">
        <v>289</v>
      </c>
      <c r="R247" s="309" t="s">
        <v>289</v>
      </c>
      <c r="S247" s="309" t="s">
        <v>289</v>
      </c>
      <c r="T247" s="309" t="s">
        <v>289</v>
      </c>
      <c r="U247" s="309" t="s">
        <v>289</v>
      </c>
      <c r="V247" s="309" t="s">
        <v>289</v>
      </c>
      <c r="W247" s="309" t="s">
        <v>289</v>
      </c>
      <c r="X247" s="309" t="s">
        <v>289</v>
      </c>
    </row>
    <row r="248" spans="1:24" ht="20.100000000000001" customHeight="1" x14ac:dyDescent="0.25">
      <c r="A248" s="338"/>
      <c r="B248" s="335"/>
      <c r="C248" s="335"/>
      <c r="D248" s="335"/>
      <c r="E248" s="91" t="s">
        <v>32</v>
      </c>
      <c r="F248" s="309" t="s">
        <v>289</v>
      </c>
      <c r="G248" s="309" t="s">
        <v>289</v>
      </c>
      <c r="H248" s="40" t="s">
        <v>38</v>
      </c>
      <c r="I248" s="309" t="s">
        <v>289</v>
      </c>
      <c r="J248" s="309" t="s">
        <v>289</v>
      </c>
      <c r="K248" s="309" t="s">
        <v>289</v>
      </c>
      <c r="L248" s="309" t="s">
        <v>289</v>
      </c>
      <c r="M248" s="309" t="s">
        <v>289</v>
      </c>
      <c r="N248" s="309" t="s">
        <v>289</v>
      </c>
      <c r="O248" s="309" t="s">
        <v>289</v>
      </c>
      <c r="P248" s="309" t="s">
        <v>289</v>
      </c>
      <c r="Q248" s="309" t="s">
        <v>289</v>
      </c>
      <c r="R248" s="309" t="s">
        <v>289</v>
      </c>
      <c r="S248" s="309" t="s">
        <v>289</v>
      </c>
      <c r="T248" s="309" t="s">
        <v>289</v>
      </c>
      <c r="U248" s="309" t="s">
        <v>289</v>
      </c>
      <c r="V248" s="309" t="s">
        <v>289</v>
      </c>
      <c r="W248" s="309" t="s">
        <v>289</v>
      </c>
      <c r="X248" s="309" t="s">
        <v>289</v>
      </c>
    </row>
    <row r="249" spans="1:24" ht="39.950000000000003" customHeight="1" x14ac:dyDescent="0.25">
      <c r="A249" s="336">
        <v>1</v>
      </c>
      <c r="B249" s="333" t="s">
        <v>21</v>
      </c>
      <c r="C249" s="333" t="s">
        <v>52</v>
      </c>
      <c r="D249" s="333" t="s">
        <v>36</v>
      </c>
      <c r="E249" s="99" t="s">
        <v>425</v>
      </c>
      <c r="F249" s="97" t="s">
        <v>24</v>
      </c>
      <c r="G249" s="97" t="s">
        <v>25</v>
      </c>
      <c r="H249" s="96">
        <v>1</v>
      </c>
      <c r="I249" s="96">
        <v>0</v>
      </c>
      <c r="J249" s="96">
        <v>0</v>
      </c>
      <c r="K249" s="98">
        <v>500.82</v>
      </c>
      <c r="L249" s="98">
        <v>0</v>
      </c>
      <c r="M249" s="98">
        <v>0</v>
      </c>
    </row>
    <row r="250" spans="1:24" ht="20.100000000000001" customHeight="1" x14ac:dyDescent="0.25">
      <c r="A250" s="337"/>
      <c r="B250" s="334"/>
      <c r="C250" s="334"/>
      <c r="D250" s="334"/>
      <c r="E250" s="91" t="s">
        <v>248</v>
      </c>
      <c r="F250" s="309" t="s">
        <v>289</v>
      </c>
      <c r="G250" s="309" t="s">
        <v>289</v>
      </c>
      <c r="H250" s="40" t="s">
        <v>71</v>
      </c>
      <c r="I250" s="309" t="s">
        <v>289</v>
      </c>
      <c r="J250" s="309" t="s">
        <v>289</v>
      </c>
      <c r="K250" s="309" t="s">
        <v>289</v>
      </c>
      <c r="L250" s="309" t="s">
        <v>289</v>
      </c>
      <c r="M250" s="309" t="s">
        <v>289</v>
      </c>
      <c r="N250" s="309" t="s">
        <v>289</v>
      </c>
      <c r="O250" s="309" t="s">
        <v>289</v>
      </c>
      <c r="P250" s="309" t="s">
        <v>289</v>
      </c>
      <c r="Q250" s="309" t="s">
        <v>289</v>
      </c>
      <c r="R250" s="309" t="s">
        <v>289</v>
      </c>
      <c r="S250" s="309" t="s">
        <v>289</v>
      </c>
      <c r="T250" s="309" t="s">
        <v>289</v>
      </c>
      <c r="U250" s="309" t="s">
        <v>289</v>
      </c>
      <c r="V250" s="309" t="s">
        <v>289</v>
      </c>
      <c r="W250" s="309" t="s">
        <v>289</v>
      </c>
      <c r="X250" s="309" t="s">
        <v>289</v>
      </c>
    </row>
    <row r="251" spans="1:24" ht="20.100000000000001" customHeight="1" x14ac:dyDescent="0.25">
      <c r="A251" s="337"/>
      <c r="B251" s="334"/>
      <c r="C251" s="334"/>
      <c r="D251" s="334"/>
      <c r="E251" s="91" t="s">
        <v>343</v>
      </c>
      <c r="F251" s="309" t="s">
        <v>289</v>
      </c>
      <c r="G251" s="309" t="s">
        <v>289</v>
      </c>
      <c r="H251" s="40" t="s">
        <v>229</v>
      </c>
      <c r="I251" s="309" t="s">
        <v>289</v>
      </c>
      <c r="J251" s="309" t="s">
        <v>289</v>
      </c>
      <c r="K251" s="309" t="s">
        <v>289</v>
      </c>
      <c r="L251" s="309" t="s">
        <v>289</v>
      </c>
      <c r="M251" s="309" t="s">
        <v>289</v>
      </c>
      <c r="N251" s="309" t="s">
        <v>289</v>
      </c>
      <c r="O251" s="309" t="s">
        <v>289</v>
      </c>
      <c r="P251" s="309" t="s">
        <v>289</v>
      </c>
      <c r="Q251" s="309" t="s">
        <v>289</v>
      </c>
      <c r="R251" s="309" t="s">
        <v>289</v>
      </c>
      <c r="S251" s="309" t="s">
        <v>289</v>
      </c>
      <c r="T251" s="309" t="s">
        <v>289</v>
      </c>
      <c r="U251" s="309" t="s">
        <v>289</v>
      </c>
      <c r="V251" s="309" t="s">
        <v>289</v>
      </c>
      <c r="W251" s="309" t="s">
        <v>289</v>
      </c>
      <c r="X251" s="309" t="s">
        <v>289</v>
      </c>
    </row>
    <row r="252" spans="1:24" ht="20.100000000000001" customHeight="1" x14ac:dyDescent="0.25">
      <c r="A252" s="338"/>
      <c r="B252" s="335"/>
      <c r="C252" s="335"/>
      <c r="D252" s="335"/>
      <c r="E252" s="91" t="s">
        <v>32</v>
      </c>
      <c r="F252" s="309" t="s">
        <v>289</v>
      </c>
      <c r="G252" s="309" t="s">
        <v>289</v>
      </c>
      <c r="H252" s="40" t="s">
        <v>230</v>
      </c>
      <c r="I252" s="309" t="s">
        <v>289</v>
      </c>
      <c r="J252" s="309" t="s">
        <v>289</v>
      </c>
      <c r="K252" s="309" t="s">
        <v>289</v>
      </c>
      <c r="L252" s="309" t="s">
        <v>289</v>
      </c>
      <c r="M252" s="309" t="s">
        <v>289</v>
      </c>
      <c r="N252" s="309" t="s">
        <v>289</v>
      </c>
      <c r="O252" s="309" t="s">
        <v>289</v>
      </c>
      <c r="P252" s="309" t="s">
        <v>289</v>
      </c>
      <c r="Q252" s="309" t="s">
        <v>289</v>
      </c>
      <c r="R252" s="309" t="s">
        <v>289</v>
      </c>
      <c r="S252" s="309" t="s">
        <v>289</v>
      </c>
      <c r="T252" s="309" t="s">
        <v>289</v>
      </c>
      <c r="U252" s="309" t="s">
        <v>289</v>
      </c>
      <c r="V252" s="309" t="s">
        <v>289</v>
      </c>
      <c r="W252" s="309" t="s">
        <v>289</v>
      </c>
      <c r="X252" s="309" t="s">
        <v>289</v>
      </c>
    </row>
    <row r="253" spans="1:24" ht="39.950000000000003" customHeight="1" x14ac:dyDescent="0.25">
      <c r="A253" s="336">
        <v>1</v>
      </c>
      <c r="B253" s="333" t="s">
        <v>21</v>
      </c>
      <c r="C253" s="333" t="s">
        <v>52</v>
      </c>
      <c r="D253" s="333" t="s">
        <v>36</v>
      </c>
      <c r="E253" s="99" t="s">
        <v>572</v>
      </c>
      <c r="F253" s="97" t="s">
        <v>24</v>
      </c>
      <c r="G253" s="97" t="s">
        <v>25</v>
      </c>
      <c r="H253" s="96">
        <v>1</v>
      </c>
      <c r="I253" s="96">
        <v>0</v>
      </c>
      <c r="J253" s="96">
        <v>0</v>
      </c>
      <c r="K253" s="98">
        <v>386.3</v>
      </c>
      <c r="L253" s="98">
        <v>0</v>
      </c>
      <c r="M253" s="98">
        <v>0</v>
      </c>
    </row>
    <row r="254" spans="1:24" ht="20.100000000000001" customHeight="1" x14ac:dyDescent="0.25">
      <c r="A254" s="337"/>
      <c r="B254" s="334"/>
      <c r="C254" s="334"/>
      <c r="D254" s="334"/>
      <c r="E254" s="91" t="s">
        <v>248</v>
      </c>
      <c r="F254" s="309" t="s">
        <v>289</v>
      </c>
      <c r="G254" s="309" t="s">
        <v>289</v>
      </c>
      <c r="H254" s="40" t="s">
        <v>60</v>
      </c>
      <c r="I254" s="309" t="s">
        <v>289</v>
      </c>
      <c r="J254" s="309" t="s">
        <v>289</v>
      </c>
      <c r="K254" s="309" t="s">
        <v>289</v>
      </c>
      <c r="L254" s="309" t="s">
        <v>289</v>
      </c>
      <c r="M254" s="309" t="s">
        <v>289</v>
      </c>
      <c r="N254" s="309" t="s">
        <v>289</v>
      </c>
      <c r="O254" s="309" t="s">
        <v>289</v>
      </c>
      <c r="P254" s="309" t="s">
        <v>289</v>
      </c>
      <c r="Q254" s="309" t="s">
        <v>289</v>
      </c>
      <c r="R254" s="309" t="s">
        <v>289</v>
      </c>
      <c r="S254" s="309" t="s">
        <v>289</v>
      </c>
      <c r="T254" s="309" t="s">
        <v>289</v>
      </c>
      <c r="U254" s="309" t="s">
        <v>289</v>
      </c>
      <c r="V254" s="309" t="s">
        <v>289</v>
      </c>
      <c r="W254" s="309" t="s">
        <v>289</v>
      </c>
      <c r="X254" s="309" t="s">
        <v>289</v>
      </c>
    </row>
    <row r="255" spans="1:24" ht="20.100000000000001" customHeight="1" x14ac:dyDescent="0.25">
      <c r="A255" s="337"/>
      <c r="B255" s="334"/>
      <c r="C255" s="334"/>
      <c r="D255" s="334"/>
      <c r="E255" s="91" t="s">
        <v>343</v>
      </c>
      <c r="F255" s="309" t="s">
        <v>289</v>
      </c>
      <c r="G255" s="309" t="s">
        <v>289</v>
      </c>
      <c r="H255" s="40" t="s">
        <v>38</v>
      </c>
      <c r="I255" s="309" t="s">
        <v>289</v>
      </c>
      <c r="J255" s="309" t="s">
        <v>289</v>
      </c>
      <c r="K255" s="309" t="s">
        <v>289</v>
      </c>
      <c r="L255" s="309" t="s">
        <v>289</v>
      </c>
      <c r="M255" s="309" t="s">
        <v>289</v>
      </c>
      <c r="N255" s="309" t="s">
        <v>289</v>
      </c>
      <c r="O255" s="309" t="s">
        <v>289</v>
      </c>
      <c r="P255" s="309" t="s">
        <v>289</v>
      </c>
      <c r="Q255" s="309" t="s">
        <v>289</v>
      </c>
      <c r="R255" s="309" t="s">
        <v>289</v>
      </c>
      <c r="S255" s="309" t="s">
        <v>289</v>
      </c>
      <c r="T255" s="309" t="s">
        <v>289</v>
      </c>
      <c r="U255" s="309" t="s">
        <v>289</v>
      </c>
      <c r="V255" s="309" t="s">
        <v>289</v>
      </c>
      <c r="W255" s="309" t="s">
        <v>289</v>
      </c>
      <c r="X255" s="309" t="s">
        <v>289</v>
      </c>
    </row>
    <row r="256" spans="1:24" ht="20.100000000000001" customHeight="1" x14ac:dyDescent="0.25">
      <c r="A256" s="338"/>
      <c r="B256" s="335"/>
      <c r="C256" s="335"/>
      <c r="D256" s="335"/>
      <c r="E256" s="91" t="s">
        <v>32</v>
      </c>
      <c r="F256" s="309" t="s">
        <v>289</v>
      </c>
      <c r="G256" s="309" t="s">
        <v>289</v>
      </c>
      <c r="H256" s="40" t="s">
        <v>38</v>
      </c>
      <c r="I256" s="309" t="s">
        <v>289</v>
      </c>
      <c r="J256" s="309" t="s">
        <v>289</v>
      </c>
      <c r="K256" s="309" t="s">
        <v>289</v>
      </c>
      <c r="L256" s="309" t="s">
        <v>289</v>
      </c>
      <c r="M256" s="309" t="s">
        <v>289</v>
      </c>
      <c r="N256" s="309" t="s">
        <v>289</v>
      </c>
      <c r="O256" s="309" t="s">
        <v>289</v>
      </c>
      <c r="P256" s="309" t="s">
        <v>289</v>
      </c>
      <c r="Q256" s="309" t="s">
        <v>289</v>
      </c>
      <c r="R256" s="309" t="s">
        <v>289</v>
      </c>
      <c r="S256" s="309" t="s">
        <v>289</v>
      </c>
      <c r="T256" s="309" t="s">
        <v>289</v>
      </c>
      <c r="U256" s="309" t="s">
        <v>289</v>
      </c>
      <c r="V256" s="309" t="s">
        <v>289</v>
      </c>
      <c r="W256" s="309" t="s">
        <v>289</v>
      </c>
      <c r="X256" s="309" t="s">
        <v>289</v>
      </c>
    </row>
    <row r="257" spans="1:24" ht="39.950000000000003" customHeight="1" x14ac:dyDescent="0.25">
      <c r="A257" s="336">
        <v>1</v>
      </c>
      <c r="B257" s="333" t="s">
        <v>21</v>
      </c>
      <c r="C257" s="333" t="s">
        <v>52</v>
      </c>
      <c r="D257" s="333" t="s">
        <v>36</v>
      </c>
      <c r="E257" s="99" t="s">
        <v>570</v>
      </c>
      <c r="F257" s="97" t="s">
        <v>24</v>
      </c>
      <c r="G257" s="97" t="s">
        <v>25</v>
      </c>
      <c r="H257" s="96">
        <v>1</v>
      </c>
      <c r="I257" s="96">
        <v>0</v>
      </c>
      <c r="J257" s="96">
        <v>0</v>
      </c>
      <c r="K257" s="98">
        <v>58</v>
      </c>
      <c r="L257" s="98">
        <v>0</v>
      </c>
      <c r="M257" s="98">
        <v>0</v>
      </c>
    </row>
    <row r="258" spans="1:24" ht="20.100000000000001" customHeight="1" x14ac:dyDescent="0.25">
      <c r="A258" s="337"/>
      <c r="B258" s="334"/>
      <c r="C258" s="334"/>
      <c r="D258" s="334"/>
      <c r="E258" s="91" t="s">
        <v>248</v>
      </c>
      <c r="F258" s="309" t="s">
        <v>289</v>
      </c>
      <c r="G258" s="309" t="s">
        <v>289</v>
      </c>
      <c r="H258" s="40" t="s">
        <v>60</v>
      </c>
      <c r="I258" s="309" t="s">
        <v>289</v>
      </c>
      <c r="J258" s="309" t="s">
        <v>289</v>
      </c>
      <c r="K258" s="309" t="s">
        <v>289</v>
      </c>
      <c r="L258" s="309" t="s">
        <v>289</v>
      </c>
      <c r="M258" s="309" t="s">
        <v>289</v>
      </c>
      <c r="N258" s="309" t="s">
        <v>289</v>
      </c>
      <c r="O258" s="309" t="s">
        <v>289</v>
      </c>
      <c r="P258" s="309" t="s">
        <v>289</v>
      </c>
      <c r="Q258" s="309" t="s">
        <v>289</v>
      </c>
      <c r="R258" s="309" t="s">
        <v>289</v>
      </c>
      <c r="S258" s="309" t="s">
        <v>289</v>
      </c>
      <c r="T258" s="309" t="s">
        <v>289</v>
      </c>
      <c r="U258" s="309" t="s">
        <v>289</v>
      </c>
      <c r="V258" s="309" t="s">
        <v>289</v>
      </c>
      <c r="W258" s="309" t="s">
        <v>289</v>
      </c>
      <c r="X258" s="309" t="s">
        <v>289</v>
      </c>
    </row>
    <row r="259" spans="1:24" ht="20.100000000000001" customHeight="1" x14ac:dyDescent="0.25">
      <c r="A259" s="337"/>
      <c r="B259" s="334"/>
      <c r="C259" s="334"/>
      <c r="D259" s="334"/>
      <c r="E259" s="91" t="s">
        <v>343</v>
      </c>
      <c r="F259" s="309" t="s">
        <v>289</v>
      </c>
      <c r="G259" s="309" t="s">
        <v>289</v>
      </c>
      <c r="H259" s="40" t="s">
        <v>60</v>
      </c>
      <c r="I259" s="309" t="s">
        <v>289</v>
      </c>
      <c r="J259" s="309" t="s">
        <v>289</v>
      </c>
      <c r="K259" s="309" t="s">
        <v>289</v>
      </c>
      <c r="L259" s="309" t="s">
        <v>289</v>
      </c>
      <c r="M259" s="309" t="s">
        <v>289</v>
      </c>
      <c r="N259" s="309" t="s">
        <v>289</v>
      </c>
      <c r="O259" s="309" t="s">
        <v>289</v>
      </c>
      <c r="P259" s="309" t="s">
        <v>289</v>
      </c>
      <c r="Q259" s="309" t="s">
        <v>289</v>
      </c>
      <c r="R259" s="309" t="s">
        <v>289</v>
      </c>
      <c r="S259" s="309" t="s">
        <v>289</v>
      </c>
      <c r="T259" s="309" t="s">
        <v>289</v>
      </c>
      <c r="U259" s="309" t="s">
        <v>289</v>
      </c>
      <c r="V259" s="309" t="s">
        <v>289</v>
      </c>
      <c r="W259" s="309" t="s">
        <v>289</v>
      </c>
      <c r="X259" s="309" t="s">
        <v>289</v>
      </c>
    </row>
    <row r="260" spans="1:24" ht="20.100000000000001" customHeight="1" x14ac:dyDescent="0.25">
      <c r="A260" s="338"/>
      <c r="B260" s="335"/>
      <c r="C260" s="335"/>
      <c r="D260" s="335"/>
      <c r="E260" s="91" t="s">
        <v>32</v>
      </c>
      <c r="F260" s="309" t="s">
        <v>289</v>
      </c>
      <c r="G260" s="309" t="s">
        <v>289</v>
      </c>
      <c r="H260" s="40" t="s">
        <v>60</v>
      </c>
      <c r="I260" s="309" t="s">
        <v>289</v>
      </c>
      <c r="J260" s="309" t="s">
        <v>289</v>
      </c>
      <c r="K260" s="309" t="s">
        <v>289</v>
      </c>
      <c r="L260" s="309" t="s">
        <v>289</v>
      </c>
      <c r="M260" s="309" t="s">
        <v>289</v>
      </c>
      <c r="N260" s="309" t="s">
        <v>289</v>
      </c>
      <c r="O260" s="309" t="s">
        <v>289</v>
      </c>
      <c r="P260" s="309" t="s">
        <v>289</v>
      </c>
      <c r="Q260" s="309" t="s">
        <v>289</v>
      </c>
      <c r="R260" s="309" t="s">
        <v>289</v>
      </c>
      <c r="S260" s="309" t="s">
        <v>289</v>
      </c>
      <c r="T260" s="309" t="s">
        <v>289</v>
      </c>
      <c r="U260" s="309" t="s">
        <v>289</v>
      </c>
      <c r="V260" s="309" t="s">
        <v>289</v>
      </c>
      <c r="W260" s="309" t="s">
        <v>289</v>
      </c>
      <c r="X260" s="309" t="s">
        <v>289</v>
      </c>
    </row>
    <row r="261" spans="1:24" ht="39.950000000000003" customHeight="1" x14ac:dyDescent="0.25">
      <c r="A261" s="336">
        <v>1</v>
      </c>
      <c r="B261" s="333" t="s">
        <v>21</v>
      </c>
      <c r="C261" s="333" t="s">
        <v>52</v>
      </c>
      <c r="D261" s="333" t="s">
        <v>36</v>
      </c>
      <c r="E261" s="99" t="s">
        <v>571</v>
      </c>
      <c r="F261" s="97" t="s">
        <v>24</v>
      </c>
      <c r="G261" s="97" t="s">
        <v>25</v>
      </c>
      <c r="H261" s="96">
        <v>1</v>
      </c>
      <c r="I261" s="96">
        <v>0</v>
      </c>
      <c r="J261" s="96">
        <v>0</v>
      </c>
      <c r="K261" s="98">
        <v>422.45</v>
      </c>
      <c r="L261" s="98">
        <v>0</v>
      </c>
      <c r="M261" s="98">
        <v>0</v>
      </c>
    </row>
    <row r="262" spans="1:24" ht="20.100000000000001" customHeight="1" x14ac:dyDescent="0.25">
      <c r="A262" s="337"/>
      <c r="B262" s="334"/>
      <c r="C262" s="334"/>
      <c r="D262" s="334"/>
      <c r="E262" s="91" t="s">
        <v>248</v>
      </c>
      <c r="F262" s="309" t="s">
        <v>289</v>
      </c>
      <c r="G262" s="309" t="s">
        <v>289</v>
      </c>
      <c r="H262" s="40" t="s">
        <v>71</v>
      </c>
      <c r="I262" s="309" t="s">
        <v>289</v>
      </c>
      <c r="J262" s="309" t="s">
        <v>289</v>
      </c>
      <c r="K262" s="309" t="s">
        <v>289</v>
      </c>
      <c r="L262" s="309" t="s">
        <v>289</v>
      </c>
      <c r="M262" s="309" t="s">
        <v>289</v>
      </c>
      <c r="N262" s="309" t="s">
        <v>289</v>
      </c>
      <c r="O262" s="309" t="s">
        <v>289</v>
      </c>
      <c r="P262" s="309" t="s">
        <v>289</v>
      </c>
      <c r="Q262" s="309" t="s">
        <v>289</v>
      </c>
      <c r="R262" s="309" t="s">
        <v>289</v>
      </c>
      <c r="S262" s="309" t="s">
        <v>289</v>
      </c>
      <c r="T262" s="309" t="s">
        <v>289</v>
      </c>
      <c r="U262" s="309" t="s">
        <v>289</v>
      </c>
      <c r="V262" s="309" t="s">
        <v>289</v>
      </c>
      <c r="W262" s="309" t="s">
        <v>289</v>
      </c>
      <c r="X262" s="309" t="s">
        <v>289</v>
      </c>
    </row>
    <row r="263" spans="1:24" ht="20.100000000000001" customHeight="1" x14ac:dyDescent="0.25">
      <c r="A263" s="337"/>
      <c r="B263" s="334"/>
      <c r="C263" s="334"/>
      <c r="D263" s="334"/>
      <c r="E263" s="91" t="s">
        <v>343</v>
      </c>
      <c r="F263" s="309" t="s">
        <v>289</v>
      </c>
      <c r="G263" s="309" t="s">
        <v>289</v>
      </c>
      <c r="H263" s="40" t="s">
        <v>230</v>
      </c>
      <c r="I263" s="309" t="s">
        <v>289</v>
      </c>
      <c r="J263" s="309" t="s">
        <v>289</v>
      </c>
      <c r="K263" s="309" t="s">
        <v>289</v>
      </c>
      <c r="L263" s="309" t="s">
        <v>289</v>
      </c>
      <c r="M263" s="309" t="s">
        <v>289</v>
      </c>
      <c r="N263" s="309" t="s">
        <v>289</v>
      </c>
      <c r="O263" s="309" t="s">
        <v>289</v>
      </c>
      <c r="P263" s="309" t="s">
        <v>289</v>
      </c>
      <c r="Q263" s="309" t="s">
        <v>289</v>
      </c>
      <c r="R263" s="309" t="s">
        <v>289</v>
      </c>
      <c r="S263" s="309" t="s">
        <v>289</v>
      </c>
      <c r="T263" s="309" t="s">
        <v>289</v>
      </c>
      <c r="U263" s="309" t="s">
        <v>289</v>
      </c>
      <c r="V263" s="309" t="s">
        <v>289</v>
      </c>
      <c r="W263" s="309" t="s">
        <v>289</v>
      </c>
      <c r="X263" s="309" t="s">
        <v>289</v>
      </c>
    </row>
    <row r="264" spans="1:24" ht="20.100000000000001" customHeight="1" x14ac:dyDescent="0.25">
      <c r="A264" s="338"/>
      <c r="B264" s="335"/>
      <c r="C264" s="335"/>
      <c r="D264" s="335"/>
      <c r="E264" s="91" t="s">
        <v>32</v>
      </c>
      <c r="F264" s="309" t="s">
        <v>289</v>
      </c>
      <c r="G264" s="309" t="s">
        <v>289</v>
      </c>
      <c r="H264" s="40" t="s">
        <v>230</v>
      </c>
      <c r="I264" s="309" t="s">
        <v>289</v>
      </c>
      <c r="J264" s="309" t="s">
        <v>289</v>
      </c>
      <c r="K264" s="309" t="s">
        <v>289</v>
      </c>
      <c r="L264" s="309" t="s">
        <v>289</v>
      </c>
      <c r="M264" s="309" t="s">
        <v>289</v>
      </c>
      <c r="N264" s="309" t="s">
        <v>289</v>
      </c>
      <c r="O264" s="309" t="s">
        <v>289</v>
      </c>
      <c r="P264" s="309" t="s">
        <v>289</v>
      </c>
      <c r="Q264" s="309" t="s">
        <v>289</v>
      </c>
      <c r="R264" s="309" t="s">
        <v>289</v>
      </c>
      <c r="S264" s="309" t="s">
        <v>289</v>
      </c>
      <c r="T264" s="309" t="s">
        <v>289</v>
      </c>
      <c r="U264" s="309" t="s">
        <v>289</v>
      </c>
      <c r="V264" s="309" t="s">
        <v>289</v>
      </c>
      <c r="W264" s="309" t="s">
        <v>289</v>
      </c>
      <c r="X264" s="309" t="s">
        <v>289</v>
      </c>
    </row>
    <row r="265" spans="1:24" ht="39.950000000000003" customHeight="1" x14ac:dyDescent="0.25">
      <c r="A265" s="336">
        <v>1</v>
      </c>
      <c r="B265" s="333" t="s">
        <v>21</v>
      </c>
      <c r="C265" s="333" t="s">
        <v>52</v>
      </c>
      <c r="D265" s="333" t="s">
        <v>36</v>
      </c>
      <c r="E265" s="99" t="s">
        <v>520</v>
      </c>
      <c r="F265" s="97" t="s">
        <v>24</v>
      </c>
      <c r="G265" s="97" t="s">
        <v>25</v>
      </c>
      <c r="H265" s="96">
        <v>1</v>
      </c>
      <c r="I265" s="96">
        <v>0</v>
      </c>
      <c r="J265" s="96">
        <v>0</v>
      </c>
      <c r="K265" s="98">
        <v>621.64</v>
      </c>
      <c r="L265" s="98">
        <v>0</v>
      </c>
      <c r="M265" s="98">
        <v>0</v>
      </c>
    </row>
    <row r="266" spans="1:24" ht="20.100000000000001" customHeight="1" x14ac:dyDescent="0.25">
      <c r="A266" s="337"/>
      <c r="B266" s="334"/>
      <c r="C266" s="334"/>
      <c r="D266" s="334"/>
      <c r="E266" s="91" t="s">
        <v>248</v>
      </c>
      <c r="F266" s="309" t="s">
        <v>289</v>
      </c>
      <c r="G266" s="309" t="s">
        <v>289</v>
      </c>
      <c r="H266" s="40" t="s">
        <v>38</v>
      </c>
      <c r="I266" s="309" t="s">
        <v>289</v>
      </c>
      <c r="J266" s="309" t="s">
        <v>289</v>
      </c>
      <c r="K266" s="309" t="s">
        <v>289</v>
      </c>
      <c r="L266" s="309" t="s">
        <v>289</v>
      </c>
      <c r="M266" s="309" t="s">
        <v>289</v>
      </c>
      <c r="N266" s="309" t="s">
        <v>289</v>
      </c>
      <c r="O266" s="309" t="s">
        <v>289</v>
      </c>
      <c r="P266" s="309" t="s">
        <v>289</v>
      </c>
      <c r="Q266" s="309" t="s">
        <v>289</v>
      </c>
      <c r="R266" s="309" t="s">
        <v>289</v>
      </c>
      <c r="S266" s="309" t="s">
        <v>289</v>
      </c>
      <c r="T266" s="309" t="s">
        <v>289</v>
      </c>
      <c r="U266" s="309" t="s">
        <v>289</v>
      </c>
      <c r="V266" s="309" t="s">
        <v>289</v>
      </c>
      <c r="W266" s="309" t="s">
        <v>289</v>
      </c>
      <c r="X266" s="309" t="s">
        <v>289</v>
      </c>
    </row>
    <row r="267" spans="1:24" ht="20.100000000000001" customHeight="1" x14ac:dyDescent="0.25">
      <c r="A267" s="337"/>
      <c r="B267" s="334"/>
      <c r="C267" s="334"/>
      <c r="D267" s="334"/>
      <c r="E267" s="91" t="s">
        <v>343</v>
      </c>
      <c r="F267" s="309" t="s">
        <v>289</v>
      </c>
      <c r="G267" s="309" t="s">
        <v>289</v>
      </c>
      <c r="H267" s="40" t="s">
        <v>230</v>
      </c>
      <c r="I267" s="309" t="s">
        <v>289</v>
      </c>
      <c r="J267" s="309" t="s">
        <v>289</v>
      </c>
      <c r="K267" s="309" t="s">
        <v>289</v>
      </c>
      <c r="L267" s="309" t="s">
        <v>289</v>
      </c>
      <c r="M267" s="309" t="s">
        <v>289</v>
      </c>
      <c r="N267" s="309" t="s">
        <v>289</v>
      </c>
      <c r="O267" s="309" t="s">
        <v>289</v>
      </c>
      <c r="P267" s="309" t="s">
        <v>289</v>
      </c>
      <c r="Q267" s="309" t="s">
        <v>289</v>
      </c>
      <c r="R267" s="309" t="s">
        <v>289</v>
      </c>
      <c r="S267" s="309" t="s">
        <v>289</v>
      </c>
      <c r="T267" s="309" t="s">
        <v>289</v>
      </c>
      <c r="U267" s="309" t="s">
        <v>289</v>
      </c>
      <c r="V267" s="309" t="s">
        <v>289</v>
      </c>
      <c r="W267" s="309" t="s">
        <v>289</v>
      </c>
      <c r="X267" s="309" t="s">
        <v>289</v>
      </c>
    </row>
    <row r="268" spans="1:24" ht="20.100000000000001" customHeight="1" x14ac:dyDescent="0.25">
      <c r="A268" s="338"/>
      <c r="B268" s="335"/>
      <c r="C268" s="335"/>
      <c r="D268" s="335"/>
      <c r="E268" s="91" t="s">
        <v>32</v>
      </c>
      <c r="F268" s="309" t="s">
        <v>289</v>
      </c>
      <c r="G268" s="309" t="s">
        <v>289</v>
      </c>
      <c r="H268" s="40" t="s">
        <v>230</v>
      </c>
      <c r="I268" s="309" t="s">
        <v>289</v>
      </c>
      <c r="J268" s="309" t="s">
        <v>289</v>
      </c>
      <c r="K268" s="309" t="s">
        <v>289</v>
      </c>
      <c r="L268" s="309" t="s">
        <v>289</v>
      </c>
      <c r="M268" s="309" t="s">
        <v>289</v>
      </c>
      <c r="N268" s="309" t="s">
        <v>289</v>
      </c>
      <c r="O268" s="309" t="s">
        <v>289</v>
      </c>
      <c r="P268" s="309" t="s">
        <v>289</v>
      </c>
      <c r="Q268" s="309" t="s">
        <v>289</v>
      </c>
      <c r="R268" s="309" t="s">
        <v>289</v>
      </c>
      <c r="S268" s="309" t="s">
        <v>289</v>
      </c>
      <c r="T268" s="309" t="s">
        <v>289</v>
      </c>
      <c r="U268" s="309" t="s">
        <v>289</v>
      </c>
      <c r="V268" s="309" t="s">
        <v>289</v>
      </c>
      <c r="W268" s="309" t="s">
        <v>289</v>
      </c>
      <c r="X268" s="309" t="s">
        <v>289</v>
      </c>
    </row>
    <row r="269" spans="1:24" ht="39.950000000000003" customHeight="1" x14ac:dyDescent="0.25">
      <c r="A269" s="336">
        <v>1</v>
      </c>
      <c r="B269" s="333" t="s">
        <v>21</v>
      </c>
      <c r="C269" s="333" t="s">
        <v>52</v>
      </c>
      <c r="D269" s="333" t="s">
        <v>36</v>
      </c>
      <c r="E269" s="99" t="s">
        <v>521</v>
      </c>
      <c r="F269" s="97" t="s">
        <v>24</v>
      </c>
      <c r="G269" s="97" t="s">
        <v>25</v>
      </c>
      <c r="H269" s="96">
        <v>1</v>
      </c>
      <c r="I269" s="96">
        <v>0</v>
      </c>
      <c r="J269" s="96">
        <v>0</v>
      </c>
      <c r="K269" s="98">
        <v>605.96</v>
      </c>
      <c r="L269" s="98">
        <v>0</v>
      </c>
      <c r="M269" s="98">
        <v>0</v>
      </c>
    </row>
    <row r="270" spans="1:24" ht="20.100000000000001" customHeight="1" x14ac:dyDescent="0.25">
      <c r="A270" s="337"/>
      <c r="B270" s="334"/>
      <c r="C270" s="334"/>
      <c r="D270" s="334"/>
      <c r="E270" s="91" t="s">
        <v>248</v>
      </c>
      <c r="F270" s="309" t="s">
        <v>289</v>
      </c>
      <c r="G270" s="309" t="s">
        <v>289</v>
      </c>
      <c r="H270" s="40" t="s">
        <v>58</v>
      </c>
      <c r="I270" s="309" t="s">
        <v>289</v>
      </c>
      <c r="J270" s="309" t="s">
        <v>289</v>
      </c>
      <c r="K270" s="309" t="s">
        <v>289</v>
      </c>
      <c r="L270" s="309" t="s">
        <v>289</v>
      </c>
      <c r="M270" s="309" t="s">
        <v>289</v>
      </c>
      <c r="N270" s="309" t="s">
        <v>289</v>
      </c>
      <c r="O270" s="309" t="s">
        <v>289</v>
      </c>
      <c r="P270" s="309" t="s">
        <v>289</v>
      </c>
      <c r="Q270" s="309" t="s">
        <v>289</v>
      </c>
      <c r="R270" s="309" t="s">
        <v>289</v>
      </c>
      <c r="S270" s="309" t="s">
        <v>289</v>
      </c>
      <c r="T270" s="309" t="s">
        <v>289</v>
      </c>
      <c r="U270" s="309" t="s">
        <v>289</v>
      </c>
      <c r="V270" s="309" t="s">
        <v>289</v>
      </c>
      <c r="W270" s="309" t="s">
        <v>289</v>
      </c>
      <c r="X270" s="309" t="s">
        <v>289</v>
      </c>
    </row>
    <row r="271" spans="1:24" ht="20.100000000000001" customHeight="1" x14ac:dyDescent="0.25">
      <c r="A271" s="337"/>
      <c r="B271" s="334"/>
      <c r="C271" s="334"/>
      <c r="D271" s="334"/>
      <c r="E271" s="91" t="s">
        <v>343</v>
      </c>
      <c r="F271" s="309" t="s">
        <v>289</v>
      </c>
      <c r="G271" s="309" t="s">
        <v>289</v>
      </c>
      <c r="H271" s="40" t="s">
        <v>229</v>
      </c>
      <c r="I271" s="309" t="s">
        <v>289</v>
      </c>
      <c r="J271" s="309" t="s">
        <v>289</v>
      </c>
      <c r="K271" s="309" t="s">
        <v>289</v>
      </c>
      <c r="L271" s="309" t="s">
        <v>289</v>
      </c>
      <c r="M271" s="309" t="s">
        <v>289</v>
      </c>
      <c r="N271" s="309" t="s">
        <v>289</v>
      </c>
      <c r="O271" s="309" t="s">
        <v>289</v>
      </c>
      <c r="P271" s="309" t="s">
        <v>289</v>
      </c>
      <c r="Q271" s="309" t="s">
        <v>289</v>
      </c>
      <c r="R271" s="309" t="s">
        <v>289</v>
      </c>
      <c r="S271" s="309" t="s">
        <v>289</v>
      </c>
      <c r="T271" s="309" t="s">
        <v>289</v>
      </c>
      <c r="U271" s="309" t="s">
        <v>289</v>
      </c>
      <c r="V271" s="309" t="s">
        <v>289</v>
      </c>
      <c r="W271" s="309" t="s">
        <v>289</v>
      </c>
      <c r="X271" s="309" t="s">
        <v>289</v>
      </c>
    </row>
    <row r="272" spans="1:24" ht="20.100000000000001" customHeight="1" x14ac:dyDescent="0.25">
      <c r="A272" s="338"/>
      <c r="B272" s="335"/>
      <c r="C272" s="335"/>
      <c r="D272" s="335"/>
      <c r="E272" s="91" t="s">
        <v>32</v>
      </c>
      <c r="F272" s="309" t="s">
        <v>289</v>
      </c>
      <c r="G272" s="309" t="s">
        <v>289</v>
      </c>
      <c r="H272" s="40" t="s">
        <v>229</v>
      </c>
      <c r="I272" s="309" t="s">
        <v>289</v>
      </c>
      <c r="J272" s="309" t="s">
        <v>289</v>
      </c>
      <c r="K272" s="309" t="s">
        <v>289</v>
      </c>
      <c r="L272" s="309" t="s">
        <v>289</v>
      </c>
      <c r="M272" s="309" t="s">
        <v>289</v>
      </c>
      <c r="N272" s="309" t="s">
        <v>289</v>
      </c>
      <c r="O272" s="309" t="s">
        <v>289</v>
      </c>
      <c r="P272" s="309" t="s">
        <v>289</v>
      </c>
      <c r="Q272" s="309" t="s">
        <v>289</v>
      </c>
      <c r="R272" s="309" t="s">
        <v>289</v>
      </c>
      <c r="S272" s="309" t="s">
        <v>289</v>
      </c>
      <c r="T272" s="309" t="s">
        <v>289</v>
      </c>
      <c r="U272" s="309" t="s">
        <v>289</v>
      </c>
      <c r="V272" s="309" t="s">
        <v>289</v>
      </c>
      <c r="W272" s="309" t="s">
        <v>289</v>
      </c>
      <c r="X272" s="309" t="s">
        <v>289</v>
      </c>
    </row>
    <row r="273" spans="1:24" ht="39.950000000000003" customHeight="1" x14ac:dyDescent="0.25">
      <c r="A273" s="336">
        <v>1</v>
      </c>
      <c r="B273" s="333" t="s">
        <v>21</v>
      </c>
      <c r="C273" s="333" t="s">
        <v>52</v>
      </c>
      <c r="D273" s="333" t="s">
        <v>36</v>
      </c>
      <c r="E273" s="99" t="s">
        <v>522</v>
      </c>
      <c r="F273" s="97" t="s">
        <v>24</v>
      </c>
      <c r="G273" s="97" t="s">
        <v>25</v>
      </c>
      <c r="H273" s="96">
        <v>1</v>
      </c>
      <c r="I273" s="96">
        <v>0</v>
      </c>
      <c r="J273" s="96">
        <v>0</v>
      </c>
      <c r="K273" s="98">
        <v>1162.99</v>
      </c>
      <c r="L273" s="98">
        <v>0</v>
      </c>
      <c r="M273" s="98">
        <v>0</v>
      </c>
    </row>
    <row r="274" spans="1:24" ht="20.100000000000001" customHeight="1" x14ac:dyDescent="0.25">
      <c r="A274" s="337"/>
      <c r="B274" s="334"/>
      <c r="C274" s="334"/>
      <c r="D274" s="334"/>
      <c r="E274" s="91" t="s">
        <v>248</v>
      </c>
      <c r="F274" s="309" t="s">
        <v>289</v>
      </c>
      <c r="G274" s="309" t="s">
        <v>289</v>
      </c>
      <c r="H274" s="40" t="s">
        <v>38</v>
      </c>
      <c r="I274" s="309" t="s">
        <v>289</v>
      </c>
      <c r="J274" s="309" t="s">
        <v>289</v>
      </c>
      <c r="K274" s="309" t="s">
        <v>289</v>
      </c>
      <c r="L274" s="309" t="s">
        <v>289</v>
      </c>
      <c r="M274" s="309" t="s">
        <v>289</v>
      </c>
      <c r="N274" s="309" t="s">
        <v>289</v>
      </c>
      <c r="O274" s="309" t="s">
        <v>289</v>
      </c>
      <c r="P274" s="309" t="s">
        <v>289</v>
      </c>
      <c r="Q274" s="309" t="s">
        <v>289</v>
      </c>
      <c r="R274" s="309" t="s">
        <v>289</v>
      </c>
      <c r="S274" s="309" t="s">
        <v>289</v>
      </c>
      <c r="T274" s="309" t="s">
        <v>289</v>
      </c>
      <c r="U274" s="309" t="s">
        <v>289</v>
      </c>
      <c r="V274" s="309" t="s">
        <v>289</v>
      </c>
      <c r="W274" s="309" t="s">
        <v>289</v>
      </c>
      <c r="X274" s="309" t="s">
        <v>289</v>
      </c>
    </row>
    <row r="275" spans="1:24" ht="20.100000000000001" customHeight="1" x14ac:dyDescent="0.25">
      <c r="A275" s="337"/>
      <c r="B275" s="334"/>
      <c r="C275" s="334"/>
      <c r="D275" s="334"/>
      <c r="E275" s="91" t="s">
        <v>343</v>
      </c>
      <c r="F275" s="309" t="s">
        <v>289</v>
      </c>
      <c r="G275" s="309" t="s">
        <v>289</v>
      </c>
      <c r="H275" s="40" t="s">
        <v>230</v>
      </c>
      <c r="I275" s="309" t="s">
        <v>289</v>
      </c>
      <c r="J275" s="309" t="s">
        <v>289</v>
      </c>
      <c r="K275" s="309" t="s">
        <v>289</v>
      </c>
      <c r="L275" s="309" t="s">
        <v>289</v>
      </c>
      <c r="M275" s="309" t="s">
        <v>289</v>
      </c>
      <c r="N275" s="309" t="s">
        <v>289</v>
      </c>
      <c r="O275" s="309" t="s">
        <v>289</v>
      </c>
      <c r="P275" s="309" t="s">
        <v>289</v>
      </c>
      <c r="Q275" s="309" t="s">
        <v>289</v>
      </c>
      <c r="R275" s="309" t="s">
        <v>289</v>
      </c>
      <c r="S275" s="309" t="s">
        <v>289</v>
      </c>
      <c r="T275" s="309" t="s">
        <v>289</v>
      </c>
      <c r="U275" s="309" t="s">
        <v>289</v>
      </c>
      <c r="V275" s="309" t="s">
        <v>289</v>
      </c>
      <c r="W275" s="309" t="s">
        <v>289</v>
      </c>
      <c r="X275" s="309" t="s">
        <v>289</v>
      </c>
    </row>
    <row r="276" spans="1:24" ht="20.100000000000001" customHeight="1" x14ac:dyDescent="0.25">
      <c r="A276" s="338"/>
      <c r="B276" s="335"/>
      <c r="C276" s="335"/>
      <c r="D276" s="335"/>
      <c r="E276" s="91" t="s">
        <v>32</v>
      </c>
      <c r="F276" s="309" t="s">
        <v>289</v>
      </c>
      <c r="G276" s="309" t="s">
        <v>289</v>
      </c>
      <c r="H276" s="40" t="s">
        <v>230</v>
      </c>
      <c r="I276" s="309" t="s">
        <v>289</v>
      </c>
      <c r="J276" s="309" t="s">
        <v>289</v>
      </c>
      <c r="K276" s="309" t="s">
        <v>289</v>
      </c>
      <c r="L276" s="309" t="s">
        <v>289</v>
      </c>
      <c r="M276" s="309" t="s">
        <v>289</v>
      </c>
      <c r="N276" s="309" t="s">
        <v>289</v>
      </c>
      <c r="O276" s="309" t="s">
        <v>289</v>
      </c>
      <c r="P276" s="309" t="s">
        <v>289</v>
      </c>
      <c r="Q276" s="309" t="s">
        <v>289</v>
      </c>
      <c r="R276" s="309" t="s">
        <v>289</v>
      </c>
      <c r="S276" s="309" t="s">
        <v>289</v>
      </c>
      <c r="T276" s="309" t="s">
        <v>289</v>
      </c>
      <c r="U276" s="309" t="s">
        <v>289</v>
      </c>
      <c r="V276" s="309" t="s">
        <v>289</v>
      </c>
      <c r="W276" s="309" t="s">
        <v>289</v>
      </c>
      <c r="X276" s="309" t="s">
        <v>289</v>
      </c>
    </row>
    <row r="277" spans="1:24" ht="39.950000000000003" customHeight="1" x14ac:dyDescent="0.25">
      <c r="A277" s="336">
        <v>1</v>
      </c>
      <c r="B277" s="333" t="s">
        <v>21</v>
      </c>
      <c r="C277" s="333" t="s">
        <v>52</v>
      </c>
      <c r="D277" s="333" t="s">
        <v>36</v>
      </c>
      <c r="E277" s="99" t="s">
        <v>523</v>
      </c>
      <c r="F277" s="97" t="s">
        <v>24</v>
      </c>
      <c r="G277" s="97" t="s">
        <v>25</v>
      </c>
      <c r="H277" s="96">
        <v>1</v>
      </c>
      <c r="I277" s="96">
        <v>0</v>
      </c>
      <c r="J277" s="96">
        <v>0</v>
      </c>
      <c r="K277" s="98">
        <v>474.06</v>
      </c>
      <c r="L277" s="98">
        <v>0</v>
      </c>
      <c r="M277" s="98">
        <v>0</v>
      </c>
    </row>
    <row r="278" spans="1:24" ht="20.100000000000001" customHeight="1" x14ac:dyDescent="0.25">
      <c r="A278" s="337"/>
      <c r="B278" s="334"/>
      <c r="C278" s="334"/>
      <c r="D278" s="334"/>
      <c r="E278" s="91" t="s">
        <v>248</v>
      </c>
      <c r="F278" s="309" t="s">
        <v>289</v>
      </c>
      <c r="G278" s="309" t="s">
        <v>289</v>
      </c>
      <c r="H278" s="40" t="s">
        <v>230</v>
      </c>
      <c r="I278" s="309" t="s">
        <v>289</v>
      </c>
      <c r="J278" s="309" t="s">
        <v>289</v>
      </c>
      <c r="K278" s="309" t="s">
        <v>289</v>
      </c>
      <c r="L278" s="309" t="s">
        <v>289</v>
      </c>
      <c r="M278" s="309" t="s">
        <v>289</v>
      </c>
      <c r="N278" s="309" t="s">
        <v>289</v>
      </c>
      <c r="O278" s="309" t="s">
        <v>289</v>
      </c>
      <c r="P278" s="309" t="s">
        <v>289</v>
      </c>
      <c r="Q278" s="309" t="s">
        <v>289</v>
      </c>
      <c r="R278" s="309" t="s">
        <v>289</v>
      </c>
      <c r="S278" s="309" t="s">
        <v>289</v>
      </c>
      <c r="T278" s="309" t="s">
        <v>289</v>
      </c>
      <c r="U278" s="309" t="s">
        <v>289</v>
      </c>
      <c r="V278" s="309" t="s">
        <v>289</v>
      </c>
      <c r="W278" s="309" t="s">
        <v>289</v>
      </c>
      <c r="X278" s="309" t="s">
        <v>289</v>
      </c>
    </row>
    <row r="279" spans="1:24" ht="20.100000000000001" customHeight="1" x14ac:dyDescent="0.25">
      <c r="A279" s="337"/>
      <c r="B279" s="334"/>
      <c r="C279" s="334"/>
      <c r="D279" s="334"/>
      <c r="E279" s="91" t="s">
        <v>343</v>
      </c>
      <c r="F279" s="309" t="s">
        <v>289</v>
      </c>
      <c r="G279" s="309" t="s">
        <v>289</v>
      </c>
      <c r="H279" s="40" t="s">
        <v>39</v>
      </c>
      <c r="I279" s="309" t="s">
        <v>289</v>
      </c>
      <c r="J279" s="309" t="s">
        <v>289</v>
      </c>
      <c r="K279" s="309" t="s">
        <v>289</v>
      </c>
      <c r="L279" s="309" t="s">
        <v>289</v>
      </c>
      <c r="M279" s="309" t="s">
        <v>289</v>
      </c>
      <c r="N279" s="309" t="s">
        <v>289</v>
      </c>
      <c r="O279" s="309" t="s">
        <v>289</v>
      </c>
      <c r="P279" s="309" t="s">
        <v>289</v>
      </c>
      <c r="Q279" s="309" t="s">
        <v>289</v>
      </c>
      <c r="R279" s="309" t="s">
        <v>289</v>
      </c>
      <c r="S279" s="309" t="s">
        <v>289</v>
      </c>
      <c r="T279" s="309" t="s">
        <v>289</v>
      </c>
      <c r="U279" s="309" t="s">
        <v>289</v>
      </c>
      <c r="V279" s="309" t="s">
        <v>289</v>
      </c>
      <c r="W279" s="309" t="s">
        <v>289</v>
      </c>
      <c r="X279" s="309" t="s">
        <v>289</v>
      </c>
    </row>
    <row r="280" spans="1:24" ht="20.100000000000001" customHeight="1" x14ac:dyDescent="0.25">
      <c r="A280" s="338"/>
      <c r="B280" s="335"/>
      <c r="C280" s="335"/>
      <c r="D280" s="335"/>
      <c r="E280" s="91" t="s">
        <v>32</v>
      </c>
      <c r="F280" s="309" t="s">
        <v>289</v>
      </c>
      <c r="G280" s="309" t="s">
        <v>289</v>
      </c>
      <c r="H280" s="40" t="s">
        <v>39</v>
      </c>
      <c r="I280" s="309" t="s">
        <v>289</v>
      </c>
      <c r="J280" s="309" t="s">
        <v>289</v>
      </c>
      <c r="K280" s="309" t="s">
        <v>289</v>
      </c>
      <c r="L280" s="309" t="s">
        <v>289</v>
      </c>
      <c r="M280" s="309" t="s">
        <v>289</v>
      </c>
      <c r="N280" s="309" t="s">
        <v>289</v>
      </c>
      <c r="O280" s="309" t="s">
        <v>289</v>
      </c>
      <c r="P280" s="309" t="s">
        <v>289</v>
      </c>
      <c r="Q280" s="309" t="s">
        <v>289</v>
      </c>
      <c r="R280" s="309" t="s">
        <v>289</v>
      </c>
      <c r="S280" s="309" t="s">
        <v>289</v>
      </c>
      <c r="T280" s="309" t="s">
        <v>289</v>
      </c>
      <c r="U280" s="309" t="s">
        <v>289</v>
      </c>
      <c r="V280" s="309" t="s">
        <v>289</v>
      </c>
      <c r="W280" s="309" t="s">
        <v>289</v>
      </c>
      <c r="X280" s="309" t="s">
        <v>289</v>
      </c>
    </row>
    <row r="281" spans="1:24" ht="39.950000000000003" customHeight="1" x14ac:dyDescent="0.25">
      <c r="A281" s="336">
        <v>1</v>
      </c>
      <c r="B281" s="333" t="s">
        <v>21</v>
      </c>
      <c r="C281" s="333" t="s">
        <v>52</v>
      </c>
      <c r="D281" s="333" t="s">
        <v>36</v>
      </c>
      <c r="E281" s="99" t="s">
        <v>524</v>
      </c>
      <c r="F281" s="97" t="s">
        <v>24</v>
      </c>
      <c r="G281" s="97" t="s">
        <v>25</v>
      </c>
      <c r="H281" s="96">
        <v>1</v>
      </c>
      <c r="I281" s="96">
        <v>0</v>
      </c>
      <c r="J281" s="96">
        <v>0</v>
      </c>
      <c r="K281" s="98">
        <v>608.94000000000005</v>
      </c>
      <c r="L281" s="98">
        <v>0</v>
      </c>
      <c r="M281" s="98">
        <v>0</v>
      </c>
    </row>
    <row r="282" spans="1:24" ht="20.100000000000001" customHeight="1" x14ac:dyDescent="0.25">
      <c r="A282" s="337"/>
      <c r="B282" s="334"/>
      <c r="C282" s="334"/>
      <c r="D282" s="334"/>
      <c r="E282" s="91" t="s">
        <v>248</v>
      </c>
      <c r="F282" s="309" t="s">
        <v>289</v>
      </c>
      <c r="G282" s="309" t="s">
        <v>289</v>
      </c>
      <c r="H282" s="40" t="s">
        <v>38</v>
      </c>
      <c r="I282" s="309" t="s">
        <v>289</v>
      </c>
      <c r="J282" s="309" t="s">
        <v>289</v>
      </c>
      <c r="K282" s="309" t="s">
        <v>289</v>
      </c>
      <c r="L282" s="309" t="s">
        <v>289</v>
      </c>
      <c r="M282" s="309" t="s">
        <v>289</v>
      </c>
      <c r="N282" s="309" t="s">
        <v>289</v>
      </c>
      <c r="O282" s="309" t="s">
        <v>289</v>
      </c>
      <c r="P282" s="309" t="s">
        <v>289</v>
      </c>
      <c r="Q282" s="309" t="s">
        <v>289</v>
      </c>
      <c r="R282" s="309" t="s">
        <v>289</v>
      </c>
      <c r="S282" s="309" t="s">
        <v>289</v>
      </c>
      <c r="T282" s="309" t="s">
        <v>289</v>
      </c>
      <c r="U282" s="309" t="s">
        <v>289</v>
      </c>
      <c r="V282" s="309" t="s">
        <v>289</v>
      </c>
      <c r="W282" s="309" t="s">
        <v>289</v>
      </c>
      <c r="X282" s="309" t="s">
        <v>289</v>
      </c>
    </row>
    <row r="283" spans="1:24" ht="20.100000000000001" customHeight="1" x14ac:dyDescent="0.25">
      <c r="A283" s="337"/>
      <c r="B283" s="334"/>
      <c r="C283" s="334"/>
      <c r="D283" s="334"/>
      <c r="E283" s="91" t="s">
        <v>343</v>
      </c>
      <c r="F283" s="309" t="s">
        <v>289</v>
      </c>
      <c r="G283" s="309" t="s">
        <v>289</v>
      </c>
      <c r="H283" s="40" t="s">
        <v>230</v>
      </c>
      <c r="I283" s="309" t="s">
        <v>289</v>
      </c>
      <c r="J283" s="309" t="s">
        <v>289</v>
      </c>
      <c r="K283" s="309" t="s">
        <v>289</v>
      </c>
      <c r="L283" s="309" t="s">
        <v>289</v>
      </c>
      <c r="M283" s="309" t="s">
        <v>289</v>
      </c>
      <c r="N283" s="309" t="s">
        <v>289</v>
      </c>
      <c r="O283" s="309" t="s">
        <v>289</v>
      </c>
      <c r="P283" s="309" t="s">
        <v>289</v>
      </c>
      <c r="Q283" s="309" t="s">
        <v>289</v>
      </c>
      <c r="R283" s="309" t="s">
        <v>289</v>
      </c>
      <c r="S283" s="309" t="s">
        <v>289</v>
      </c>
      <c r="T283" s="309" t="s">
        <v>289</v>
      </c>
      <c r="U283" s="309" t="s">
        <v>289</v>
      </c>
      <c r="V283" s="309" t="s">
        <v>289</v>
      </c>
      <c r="W283" s="309" t="s">
        <v>289</v>
      </c>
      <c r="X283" s="309" t="s">
        <v>289</v>
      </c>
    </row>
    <row r="284" spans="1:24" ht="20.100000000000001" customHeight="1" x14ac:dyDescent="0.25">
      <c r="A284" s="338"/>
      <c r="B284" s="335"/>
      <c r="C284" s="335"/>
      <c r="D284" s="335"/>
      <c r="E284" s="91" t="s">
        <v>32</v>
      </c>
      <c r="F284" s="309" t="s">
        <v>289</v>
      </c>
      <c r="G284" s="309" t="s">
        <v>289</v>
      </c>
      <c r="H284" s="40" t="s">
        <v>230</v>
      </c>
      <c r="I284" s="309" t="s">
        <v>289</v>
      </c>
      <c r="J284" s="309" t="s">
        <v>289</v>
      </c>
      <c r="K284" s="309" t="s">
        <v>289</v>
      </c>
      <c r="L284" s="309" t="s">
        <v>289</v>
      </c>
      <c r="M284" s="309" t="s">
        <v>289</v>
      </c>
      <c r="N284" s="309" t="s">
        <v>289</v>
      </c>
      <c r="O284" s="309" t="s">
        <v>289</v>
      </c>
      <c r="P284" s="309" t="s">
        <v>289</v>
      </c>
      <c r="Q284" s="309" t="s">
        <v>289</v>
      </c>
      <c r="R284" s="309" t="s">
        <v>289</v>
      </c>
      <c r="S284" s="309" t="s">
        <v>289</v>
      </c>
      <c r="T284" s="309" t="s">
        <v>289</v>
      </c>
      <c r="U284" s="309" t="s">
        <v>289</v>
      </c>
      <c r="V284" s="309" t="s">
        <v>289</v>
      </c>
      <c r="W284" s="309" t="s">
        <v>289</v>
      </c>
      <c r="X284" s="309" t="s">
        <v>289</v>
      </c>
    </row>
    <row r="285" spans="1:24" ht="39.950000000000003" customHeight="1" x14ac:dyDescent="0.25">
      <c r="A285" s="336">
        <v>1</v>
      </c>
      <c r="B285" s="333" t="s">
        <v>21</v>
      </c>
      <c r="C285" s="333" t="s">
        <v>52</v>
      </c>
      <c r="D285" s="333" t="s">
        <v>36</v>
      </c>
      <c r="E285" s="99" t="s">
        <v>525</v>
      </c>
      <c r="F285" s="97" t="s">
        <v>24</v>
      </c>
      <c r="G285" s="97" t="s">
        <v>25</v>
      </c>
      <c r="H285" s="96">
        <v>1</v>
      </c>
      <c r="I285" s="96">
        <v>0</v>
      </c>
      <c r="J285" s="96">
        <v>0</v>
      </c>
      <c r="K285" s="98">
        <v>964.28</v>
      </c>
      <c r="L285" s="98">
        <v>0</v>
      </c>
      <c r="M285" s="98">
        <v>0</v>
      </c>
    </row>
    <row r="286" spans="1:24" ht="20.100000000000001" customHeight="1" x14ac:dyDescent="0.25">
      <c r="A286" s="337"/>
      <c r="B286" s="334"/>
      <c r="C286" s="334"/>
      <c r="D286" s="334"/>
      <c r="E286" s="91" t="s">
        <v>248</v>
      </c>
      <c r="F286" s="309" t="s">
        <v>289</v>
      </c>
      <c r="G286" s="309" t="s">
        <v>289</v>
      </c>
      <c r="H286" s="40" t="s">
        <v>58</v>
      </c>
      <c r="I286" s="309" t="s">
        <v>289</v>
      </c>
      <c r="J286" s="309" t="s">
        <v>289</v>
      </c>
      <c r="K286" s="309" t="s">
        <v>289</v>
      </c>
      <c r="L286" s="309" t="s">
        <v>289</v>
      </c>
      <c r="M286" s="309" t="s">
        <v>289</v>
      </c>
      <c r="N286" s="309" t="s">
        <v>289</v>
      </c>
      <c r="O286" s="309" t="s">
        <v>289</v>
      </c>
      <c r="P286" s="309" t="s">
        <v>289</v>
      </c>
      <c r="Q286" s="309" t="s">
        <v>289</v>
      </c>
      <c r="R286" s="309" t="s">
        <v>289</v>
      </c>
      <c r="S286" s="309" t="s">
        <v>289</v>
      </c>
      <c r="T286" s="309" t="s">
        <v>289</v>
      </c>
      <c r="U286" s="309" t="s">
        <v>289</v>
      </c>
      <c r="V286" s="309" t="s">
        <v>289</v>
      </c>
      <c r="W286" s="309" t="s">
        <v>289</v>
      </c>
      <c r="X286" s="309" t="s">
        <v>289</v>
      </c>
    </row>
    <row r="287" spans="1:24" ht="20.100000000000001" customHeight="1" x14ac:dyDescent="0.25">
      <c r="A287" s="337"/>
      <c r="B287" s="334"/>
      <c r="C287" s="334"/>
      <c r="D287" s="334"/>
      <c r="E287" s="91" t="s">
        <v>343</v>
      </c>
      <c r="F287" s="309" t="s">
        <v>289</v>
      </c>
      <c r="G287" s="309" t="s">
        <v>289</v>
      </c>
      <c r="H287" s="40" t="s">
        <v>57</v>
      </c>
      <c r="I287" s="309" t="s">
        <v>289</v>
      </c>
      <c r="J287" s="309" t="s">
        <v>289</v>
      </c>
      <c r="K287" s="309" t="s">
        <v>289</v>
      </c>
      <c r="L287" s="309" t="s">
        <v>289</v>
      </c>
      <c r="M287" s="309" t="s">
        <v>289</v>
      </c>
      <c r="N287" s="309" t="s">
        <v>289</v>
      </c>
      <c r="O287" s="309" t="s">
        <v>289</v>
      </c>
      <c r="P287" s="309" t="s">
        <v>289</v>
      </c>
      <c r="Q287" s="309" t="s">
        <v>289</v>
      </c>
      <c r="R287" s="309" t="s">
        <v>289</v>
      </c>
      <c r="S287" s="309" t="s">
        <v>289</v>
      </c>
      <c r="T287" s="309" t="s">
        <v>289</v>
      </c>
      <c r="U287" s="309" t="s">
        <v>289</v>
      </c>
      <c r="V287" s="309" t="s">
        <v>289</v>
      </c>
      <c r="W287" s="309" t="s">
        <v>289</v>
      </c>
      <c r="X287" s="309" t="s">
        <v>289</v>
      </c>
    </row>
    <row r="288" spans="1:24" ht="20.100000000000001" customHeight="1" x14ac:dyDescent="0.25">
      <c r="A288" s="338"/>
      <c r="B288" s="335"/>
      <c r="C288" s="335"/>
      <c r="D288" s="335"/>
      <c r="E288" s="91" t="s">
        <v>32</v>
      </c>
      <c r="F288" s="309" t="s">
        <v>289</v>
      </c>
      <c r="G288" s="309" t="s">
        <v>289</v>
      </c>
      <c r="H288" s="40" t="s">
        <v>57</v>
      </c>
      <c r="I288" s="309" t="s">
        <v>289</v>
      </c>
      <c r="J288" s="309" t="s">
        <v>289</v>
      </c>
      <c r="K288" s="309" t="s">
        <v>289</v>
      </c>
      <c r="L288" s="309" t="s">
        <v>289</v>
      </c>
      <c r="M288" s="309" t="s">
        <v>289</v>
      </c>
      <c r="N288" s="309" t="s">
        <v>289</v>
      </c>
      <c r="O288" s="309" t="s">
        <v>289</v>
      </c>
      <c r="P288" s="309" t="s">
        <v>289</v>
      </c>
      <c r="Q288" s="309" t="s">
        <v>289</v>
      </c>
      <c r="R288" s="309" t="s">
        <v>289</v>
      </c>
      <c r="S288" s="309" t="s">
        <v>289</v>
      </c>
      <c r="T288" s="309" t="s">
        <v>289</v>
      </c>
      <c r="U288" s="309" t="s">
        <v>289</v>
      </c>
      <c r="V288" s="309" t="s">
        <v>289</v>
      </c>
      <c r="W288" s="309" t="s">
        <v>289</v>
      </c>
      <c r="X288" s="309" t="s">
        <v>289</v>
      </c>
    </row>
    <row r="289" spans="1:24" ht="39.950000000000003" customHeight="1" x14ac:dyDescent="0.25">
      <c r="A289" s="336">
        <v>1</v>
      </c>
      <c r="B289" s="333" t="s">
        <v>21</v>
      </c>
      <c r="C289" s="333" t="s">
        <v>52</v>
      </c>
      <c r="D289" s="333" t="s">
        <v>36</v>
      </c>
      <c r="E289" s="99" t="s">
        <v>526</v>
      </c>
      <c r="F289" s="97" t="s">
        <v>24</v>
      </c>
      <c r="G289" s="97" t="s">
        <v>25</v>
      </c>
      <c r="H289" s="96">
        <v>1</v>
      </c>
      <c r="I289" s="96">
        <v>0</v>
      </c>
      <c r="J289" s="96">
        <v>0</v>
      </c>
      <c r="K289" s="98">
        <v>752.55</v>
      </c>
      <c r="L289" s="98">
        <v>0</v>
      </c>
      <c r="M289" s="98">
        <v>0</v>
      </c>
    </row>
    <row r="290" spans="1:24" ht="20.100000000000001" customHeight="1" x14ac:dyDescent="0.25">
      <c r="A290" s="337"/>
      <c r="B290" s="334"/>
      <c r="C290" s="334"/>
      <c r="D290" s="334"/>
      <c r="E290" s="91" t="s">
        <v>248</v>
      </c>
      <c r="F290" s="309" t="s">
        <v>289</v>
      </c>
      <c r="G290" s="309" t="s">
        <v>289</v>
      </c>
      <c r="H290" s="40" t="s">
        <v>38</v>
      </c>
      <c r="I290" s="309" t="s">
        <v>289</v>
      </c>
      <c r="J290" s="309" t="s">
        <v>289</v>
      </c>
      <c r="K290" s="309" t="s">
        <v>289</v>
      </c>
      <c r="L290" s="309" t="s">
        <v>289</v>
      </c>
      <c r="M290" s="309" t="s">
        <v>289</v>
      </c>
      <c r="N290" s="309" t="s">
        <v>289</v>
      </c>
      <c r="O290" s="309" t="s">
        <v>289</v>
      </c>
      <c r="P290" s="309" t="s">
        <v>289</v>
      </c>
      <c r="Q290" s="309" t="s">
        <v>289</v>
      </c>
      <c r="R290" s="309" t="s">
        <v>289</v>
      </c>
      <c r="S290" s="309" t="s">
        <v>289</v>
      </c>
      <c r="T290" s="309" t="s">
        <v>289</v>
      </c>
      <c r="U290" s="309" t="s">
        <v>289</v>
      </c>
      <c r="V290" s="309" t="s">
        <v>289</v>
      </c>
      <c r="W290" s="309" t="s">
        <v>289</v>
      </c>
      <c r="X290" s="309" t="s">
        <v>289</v>
      </c>
    </row>
    <row r="291" spans="1:24" ht="20.100000000000001" customHeight="1" x14ac:dyDescent="0.25">
      <c r="A291" s="337"/>
      <c r="B291" s="334"/>
      <c r="C291" s="334"/>
      <c r="D291" s="334"/>
      <c r="E291" s="91" t="s">
        <v>343</v>
      </c>
      <c r="F291" s="309" t="s">
        <v>289</v>
      </c>
      <c r="G291" s="309" t="s">
        <v>289</v>
      </c>
      <c r="H291" s="40" t="s">
        <v>230</v>
      </c>
      <c r="I291" s="309" t="s">
        <v>289</v>
      </c>
      <c r="J291" s="309" t="s">
        <v>289</v>
      </c>
      <c r="K291" s="309" t="s">
        <v>289</v>
      </c>
      <c r="L291" s="309" t="s">
        <v>289</v>
      </c>
      <c r="M291" s="309" t="s">
        <v>289</v>
      </c>
      <c r="N291" s="309" t="s">
        <v>289</v>
      </c>
      <c r="O291" s="309" t="s">
        <v>289</v>
      </c>
      <c r="P291" s="309" t="s">
        <v>289</v>
      </c>
      <c r="Q291" s="309" t="s">
        <v>289</v>
      </c>
      <c r="R291" s="309" t="s">
        <v>289</v>
      </c>
      <c r="S291" s="309" t="s">
        <v>289</v>
      </c>
      <c r="T291" s="309" t="s">
        <v>289</v>
      </c>
      <c r="U291" s="309" t="s">
        <v>289</v>
      </c>
      <c r="V291" s="309" t="s">
        <v>289</v>
      </c>
      <c r="W291" s="309" t="s">
        <v>289</v>
      </c>
      <c r="X291" s="309" t="s">
        <v>289</v>
      </c>
    </row>
    <row r="292" spans="1:24" ht="20.100000000000001" customHeight="1" x14ac:dyDescent="0.25">
      <c r="A292" s="338"/>
      <c r="B292" s="335"/>
      <c r="C292" s="335"/>
      <c r="D292" s="335"/>
      <c r="E292" s="91" t="s">
        <v>32</v>
      </c>
      <c r="F292" s="309" t="s">
        <v>289</v>
      </c>
      <c r="G292" s="309" t="s">
        <v>289</v>
      </c>
      <c r="H292" s="40" t="s">
        <v>230</v>
      </c>
      <c r="I292" s="309" t="s">
        <v>289</v>
      </c>
      <c r="J292" s="309" t="s">
        <v>289</v>
      </c>
      <c r="K292" s="309" t="s">
        <v>289</v>
      </c>
      <c r="L292" s="309" t="s">
        <v>289</v>
      </c>
      <c r="M292" s="309" t="s">
        <v>289</v>
      </c>
      <c r="N292" s="309" t="s">
        <v>289</v>
      </c>
      <c r="O292" s="309" t="s">
        <v>289</v>
      </c>
      <c r="P292" s="309" t="s">
        <v>289</v>
      </c>
      <c r="Q292" s="309" t="s">
        <v>289</v>
      </c>
      <c r="R292" s="309" t="s">
        <v>289</v>
      </c>
      <c r="S292" s="309" t="s">
        <v>289</v>
      </c>
      <c r="T292" s="309" t="s">
        <v>289</v>
      </c>
      <c r="U292" s="309" t="s">
        <v>289</v>
      </c>
      <c r="V292" s="309" t="s">
        <v>289</v>
      </c>
      <c r="W292" s="309" t="s">
        <v>289</v>
      </c>
      <c r="X292" s="309" t="s">
        <v>289</v>
      </c>
    </row>
    <row r="293" spans="1:24" ht="39.950000000000003" customHeight="1" x14ac:dyDescent="0.25">
      <c r="A293" s="336">
        <v>1</v>
      </c>
      <c r="B293" s="333" t="s">
        <v>21</v>
      </c>
      <c r="C293" s="333" t="s">
        <v>52</v>
      </c>
      <c r="D293" s="333" t="s">
        <v>36</v>
      </c>
      <c r="E293" s="99" t="s">
        <v>431</v>
      </c>
      <c r="F293" s="97" t="s">
        <v>24</v>
      </c>
      <c r="G293" s="97" t="s">
        <v>25</v>
      </c>
      <c r="H293" s="96">
        <v>1</v>
      </c>
      <c r="I293" s="96">
        <v>0</v>
      </c>
      <c r="J293" s="96">
        <v>0</v>
      </c>
      <c r="K293" s="98">
        <v>941.84</v>
      </c>
      <c r="L293" s="98">
        <v>0</v>
      </c>
      <c r="M293" s="98">
        <v>0</v>
      </c>
    </row>
    <row r="294" spans="1:24" ht="20.100000000000001" customHeight="1" x14ac:dyDescent="0.25">
      <c r="A294" s="337"/>
      <c r="B294" s="334"/>
      <c r="C294" s="334"/>
      <c r="D294" s="334"/>
      <c r="E294" s="91" t="s">
        <v>248</v>
      </c>
      <c r="F294" s="309" t="s">
        <v>289</v>
      </c>
      <c r="G294" s="309" t="s">
        <v>289</v>
      </c>
      <c r="H294" s="40" t="s">
        <v>230</v>
      </c>
      <c r="I294" s="309" t="s">
        <v>289</v>
      </c>
      <c r="J294" s="309" t="s">
        <v>289</v>
      </c>
      <c r="K294" s="309" t="s">
        <v>289</v>
      </c>
      <c r="L294" s="309" t="s">
        <v>289</v>
      </c>
      <c r="M294" s="309" t="s">
        <v>289</v>
      </c>
      <c r="N294" s="309" t="s">
        <v>289</v>
      </c>
      <c r="O294" s="309" t="s">
        <v>289</v>
      </c>
      <c r="P294" s="309" t="s">
        <v>289</v>
      </c>
      <c r="Q294" s="309" t="s">
        <v>289</v>
      </c>
      <c r="R294" s="309" t="s">
        <v>289</v>
      </c>
      <c r="S294" s="309" t="s">
        <v>289</v>
      </c>
      <c r="T294" s="309" t="s">
        <v>289</v>
      </c>
      <c r="U294" s="309" t="s">
        <v>289</v>
      </c>
      <c r="V294" s="309" t="s">
        <v>289</v>
      </c>
      <c r="W294" s="309" t="s">
        <v>289</v>
      </c>
      <c r="X294" s="309" t="s">
        <v>289</v>
      </c>
    </row>
    <row r="295" spans="1:24" ht="20.100000000000001" customHeight="1" x14ac:dyDescent="0.25">
      <c r="A295" s="337"/>
      <c r="B295" s="334"/>
      <c r="C295" s="334"/>
      <c r="D295" s="334"/>
      <c r="E295" s="91" t="s">
        <v>343</v>
      </c>
      <c r="F295" s="309" t="s">
        <v>289</v>
      </c>
      <c r="G295" s="309" t="s">
        <v>289</v>
      </c>
      <c r="H295" s="40" t="s">
        <v>279</v>
      </c>
      <c r="I295" s="309" t="s">
        <v>289</v>
      </c>
      <c r="J295" s="309" t="s">
        <v>289</v>
      </c>
      <c r="K295" s="309" t="s">
        <v>289</v>
      </c>
      <c r="L295" s="309" t="s">
        <v>289</v>
      </c>
      <c r="M295" s="309" t="s">
        <v>289</v>
      </c>
      <c r="N295" s="309" t="s">
        <v>289</v>
      </c>
      <c r="O295" s="309" t="s">
        <v>289</v>
      </c>
      <c r="P295" s="309" t="s">
        <v>289</v>
      </c>
      <c r="Q295" s="309" t="s">
        <v>289</v>
      </c>
      <c r="R295" s="309" t="s">
        <v>289</v>
      </c>
      <c r="S295" s="309" t="s">
        <v>289</v>
      </c>
      <c r="T295" s="309" t="s">
        <v>289</v>
      </c>
      <c r="U295" s="309" t="s">
        <v>289</v>
      </c>
      <c r="V295" s="309" t="s">
        <v>289</v>
      </c>
      <c r="W295" s="309" t="s">
        <v>289</v>
      </c>
      <c r="X295" s="309" t="s">
        <v>289</v>
      </c>
    </row>
    <row r="296" spans="1:24" ht="20.100000000000001" customHeight="1" x14ac:dyDescent="0.25">
      <c r="A296" s="338"/>
      <c r="B296" s="335"/>
      <c r="C296" s="335"/>
      <c r="D296" s="335"/>
      <c r="E296" s="91" t="s">
        <v>32</v>
      </c>
      <c r="F296" s="309" t="s">
        <v>289</v>
      </c>
      <c r="G296" s="309" t="s">
        <v>289</v>
      </c>
      <c r="H296" s="40" t="s">
        <v>39</v>
      </c>
      <c r="I296" s="309" t="s">
        <v>289</v>
      </c>
      <c r="J296" s="309" t="s">
        <v>289</v>
      </c>
      <c r="K296" s="309" t="s">
        <v>289</v>
      </c>
      <c r="L296" s="309" t="s">
        <v>289</v>
      </c>
      <c r="M296" s="309" t="s">
        <v>289</v>
      </c>
      <c r="N296" s="309" t="s">
        <v>289</v>
      </c>
      <c r="O296" s="309" t="s">
        <v>289</v>
      </c>
      <c r="P296" s="309" t="s">
        <v>289</v>
      </c>
      <c r="Q296" s="309" t="s">
        <v>289</v>
      </c>
      <c r="R296" s="309" t="s">
        <v>289</v>
      </c>
      <c r="S296" s="309" t="s">
        <v>289</v>
      </c>
      <c r="T296" s="309" t="s">
        <v>289</v>
      </c>
      <c r="U296" s="309" t="s">
        <v>289</v>
      </c>
      <c r="V296" s="309" t="s">
        <v>289</v>
      </c>
      <c r="W296" s="309" t="s">
        <v>289</v>
      </c>
      <c r="X296" s="309" t="s">
        <v>289</v>
      </c>
    </row>
    <row r="297" spans="1:24" ht="39.950000000000003" customHeight="1" x14ac:dyDescent="0.25">
      <c r="A297" s="336">
        <v>1</v>
      </c>
      <c r="B297" s="333" t="s">
        <v>21</v>
      </c>
      <c r="C297" s="333" t="s">
        <v>52</v>
      </c>
      <c r="D297" s="333" t="s">
        <v>36</v>
      </c>
      <c r="E297" s="99" t="s">
        <v>365</v>
      </c>
      <c r="F297" s="97" t="s">
        <v>24</v>
      </c>
      <c r="G297" s="97" t="s">
        <v>25</v>
      </c>
      <c r="H297" s="96">
        <v>0</v>
      </c>
      <c r="I297" s="96">
        <v>39</v>
      </c>
      <c r="J297" s="96">
        <v>17</v>
      </c>
      <c r="K297" s="98">
        <v>0</v>
      </c>
      <c r="L297" s="98">
        <v>72644.42</v>
      </c>
      <c r="M297" s="98">
        <v>48419.98</v>
      </c>
    </row>
    <row r="298" spans="1:24" ht="20.100000000000001" customHeight="1" x14ac:dyDescent="0.25">
      <c r="A298" s="337"/>
      <c r="B298" s="334"/>
      <c r="C298" s="334"/>
      <c r="D298" s="334"/>
      <c r="E298" s="91" t="s">
        <v>359</v>
      </c>
      <c r="F298" s="309" t="s">
        <v>289</v>
      </c>
      <c r="G298" s="309" t="s">
        <v>289</v>
      </c>
      <c r="H298" s="40" t="s">
        <v>230</v>
      </c>
      <c r="I298" s="309" t="s">
        <v>289</v>
      </c>
      <c r="J298" s="309" t="s">
        <v>289</v>
      </c>
      <c r="K298" s="309" t="s">
        <v>289</v>
      </c>
      <c r="L298" s="309" t="s">
        <v>289</v>
      </c>
      <c r="M298" s="309" t="s">
        <v>289</v>
      </c>
    </row>
    <row r="299" spans="1:24" ht="20.100000000000001" customHeight="1" x14ac:dyDescent="0.25">
      <c r="A299" s="337"/>
      <c r="B299" s="334"/>
      <c r="C299" s="334"/>
      <c r="D299" s="334"/>
      <c r="E299" s="91" t="s">
        <v>248</v>
      </c>
      <c r="F299" s="309" t="s">
        <v>289</v>
      </c>
      <c r="G299" s="309" t="s">
        <v>289</v>
      </c>
      <c r="H299" s="40" t="s">
        <v>39</v>
      </c>
      <c r="I299" s="309" t="s">
        <v>289</v>
      </c>
      <c r="J299" s="309" t="s">
        <v>289</v>
      </c>
      <c r="K299" s="309" t="s">
        <v>289</v>
      </c>
      <c r="L299" s="309" t="s">
        <v>289</v>
      </c>
      <c r="M299" s="309" t="s">
        <v>289</v>
      </c>
    </row>
    <row r="300" spans="1:24" ht="20.100000000000001" customHeight="1" x14ac:dyDescent="0.25">
      <c r="A300" s="337"/>
      <c r="B300" s="334"/>
      <c r="C300" s="334"/>
      <c r="D300" s="334"/>
      <c r="E300" s="91" t="s">
        <v>343</v>
      </c>
      <c r="F300" s="309" t="s">
        <v>289</v>
      </c>
      <c r="G300" s="309" t="s">
        <v>289</v>
      </c>
      <c r="H300" s="40" t="s">
        <v>19</v>
      </c>
      <c r="I300" s="73" t="s">
        <v>39</v>
      </c>
      <c r="J300" s="73" t="s">
        <v>39</v>
      </c>
      <c r="K300" s="73" t="s">
        <v>19</v>
      </c>
      <c r="L300" s="73" t="s">
        <v>19</v>
      </c>
      <c r="M300" s="73" t="s">
        <v>19</v>
      </c>
    </row>
    <row r="301" spans="1:24" ht="20.100000000000001" customHeight="1" x14ac:dyDescent="0.25">
      <c r="A301" s="338"/>
      <c r="B301" s="335"/>
      <c r="C301" s="335"/>
      <c r="D301" s="335"/>
      <c r="E301" s="91" t="s">
        <v>32</v>
      </c>
      <c r="F301" s="309" t="s">
        <v>289</v>
      </c>
      <c r="G301" s="309" t="s">
        <v>289</v>
      </c>
      <c r="H301" s="40" t="s">
        <v>19</v>
      </c>
      <c r="I301" s="73" t="s">
        <v>39</v>
      </c>
      <c r="J301" s="73" t="s">
        <v>39</v>
      </c>
      <c r="K301" s="73" t="s">
        <v>19</v>
      </c>
      <c r="L301" s="73" t="s">
        <v>19</v>
      </c>
      <c r="M301" s="73" t="s">
        <v>19</v>
      </c>
    </row>
    <row r="302" spans="1:24" ht="39.950000000000003" customHeight="1" x14ac:dyDescent="0.25">
      <c r="A302" s="336">
        <v>1</v>
      </c>
      <c r="B302" s="333" t="s">
        <v>21</v>
      </c>
      <c r="C302" s="333" t="s">
        <v>52</v>
      </c>
      <c r="D302" s="333" t="s">
        <v>36</v>
      </c>
      <c r="E302" s="99" t="s">
        <v>566</v>
      </c>
      <c r="F302" s="97" t="s">
        <v>567</v>
      </c>
      <c r="G302" s="97" t="s">
        <v>25</v>
      </c>
      <c r="H302" s="96">
        <v>386</v>
      </c>
      <c r="I302" s="96">
        <v>0</v>
      </c>
      <c r="J302" s="96">
        <v>0</v>
      </c>
      <c r="K302" s="98">
        <v>80000</v>
      </c>
      <c r="L302" s="98">
        <v>0</v>
      </c>
      <c r="M302" s="98">
        <v>0</v>
      </c>
    </row>
    <row r="303" spans="1:24" ht="20.100000000000001" customHeight="1" x14ac:dyDescent="0.25">
      <c r="A303" s="337"/>
      <c r="B303" s="334"/>
      <c r="C303" s="334"/>
      <c r="D303" s="334"/>
      <c r="E303" s="91" t="s">
        <v>248</v>
      </c>
      <c r="F303" s="309" t="s">
        <v>289</v>
      </c>
      <c r="G303" s="309" t="s">
        <v>289</v>
      </c>
      <c r="H303" s="40" t="s">
        <v>58</v>
      </c>
      <c r="I303" s="309" t="s">
        <v>289</v>
      </c>
      <c r="J303" s="309" t="s">
        <v>289</v>
      </c>
      <c r="K303" s="309" t="s">
        <v>289</v>
      </c>
      <c r="L303" s="309" t="s">
        <v>289</v>
      </c>
      <c r="M303" s="309" t="s">
        <v>289</v>
      </c>
    </row>
    <row r="304" spans="1:24" ht="20.100000000000001" customHeight="1" x14ac:dyDescent="0.25">
      <c r="A304" s="337"/>
      <c r="B304" s="334"/>
      <c r="C304" s="334"/>
      <c r="D304" s="334"/>
      <c r="E304" s="91" t="s">
        <v>343</v>
      </c>
      <c r="F304" s="309" t="s">
        <v>289</v>
      </c>
      <c r="G304" s="309" t="s">
        <v>289</v>
      </c>
      <c r="H304" s="40" t="s">
        <v>39</v>
      </c>
      <c r="I304" s="309" t="s">
        <v>289</v>
      </c>
      <c r="J304" s="309" t="s">
        <v>289</v>
      </c>
      <c r="K304" s="309" t="s">
        <v>289</v>
      </c>
      <c r="L304" s="309" t="s">
        <v>289</v>
      </c>
      <c r="M304" s="309" t="s">
        <v>289</v>
      </c>
    </row>
    <row r="305" spans="1:13" ht="20.100000000000001" customHeight="1" x14ac:dyDescent="0.25">
      <c r="A305" s="338"/>
      <c r="B305" s="335"/>
      <c r="C305" s="335"/>
      <c r="D305" s="335"/>
      <c r="E305" s="91" t="s">
        <v>32</v>
      </c>
      <c r="F305" s="309" t="s">
        <v>289</v>
      </c>
      <c r="G305" s="309" t="s">
        <v>289</v>
      </c>
      <c r="H305" s="40" t="s">
        <v>39</v>
      </c>
      <c r="I305" s="309" t="s">
        <v>289</v>
      </c>
      <c r="J305" s="309" t="s">
        <v>289</v>
      </c>
      <c r="K305" s="309" t="s">
        <v>289</v>
      </c>
      <c r="L305" s="309" t="s">
        <v>289</v>
      </c>
      <c r="M305" s="309" t="s">
        <v>289</v>
      </c>
    </row>
    <row r="306" spans="1:13" ht="39.950000000000003" customHeight="1" x14ac:dyDescent="0.25">
      <c r="A306" s="336">
        <v>1</v>
      </c>
      <c r="B306" s="333" t="s">
        <v>21</v>
      </c>
      <c r="C306" s="333" t="s">
        <v>52</v>
      </c>
      <c r="D306" s="333" t="s">
        <v>36</v>
      </c>
      <c r="E306" s="99" t="s">
        <v>568</v>
      </c>
      <c r="F306" s="97" t="s">
        <v>569</v>
      </c>
      <c r="G306" s="97" t="s">
        <v>25</v>
      </c>
      <c r="H306" s="96">
        <v>957</v>
      </c>
      <c r="I306" s="96">
        <v>0</v>
      </c>
      <c r="J306" s="96">
        <v>0</v>
      </c>
      <c r="K306" s="98">
        <v>56824.12</v>
      </c>
      <c r="L306" s="98">
        <v>0</v>
      </c>
      <c r="M306" s="98">
        <v>0</v>
      </c>
    </row>
    <row r="307" spans="1:13" ht="20.100000000000001" customHeight="1" x14ac:dyDescent="0.25">
      <c r="A307" s="337"/>
      <c r="B307" s="334"/>
      <c r="C307" s="334"/>
      <c r="D307" s="334"/>
      <c r="E307" s="91" t="s">
        <v>248</v>
      </c>
      <c r="F307" s="309" t="s">
        <v>289</v>
      </c>
      <c r="G307" s="309" t="s">
        <v>289</v>
      </c>
      <c r="H307" s="40" t="s">
        <v>71</v>
      </c>
      <c r="I307" s="309" t="s">
        <v>289</v>
      </c>
      <c r="J307" s="309" t="s">
        <v>289</v>
      </c>
      <c r="K307" s="309" t="s">
        <v>289</v>
      </c>
      <c r="L307" s="309" t="s">
        <v>289</v>
      </c>
      <c r="M307" s="309" t="s">
        <v>289</v>
      </c>
    </row>
    <row r="308" spans="1:13" ht="20.100000000000001" customHeight="1" x14ac:dyDescent="0.25">
      <c r="A308" s="337"/>
      <c r="B308" s="334"/>
      <c r="C308" s="334"/>
      <c r="D308" s="334"/>
      <c r="E308" s="91" t="s">
        <v>343</v>
      </c>
      <c r="F308" s="309" t="s">
        <v>289</v>
      </c>
      <c r="G308" s="309" t="s">
        <v>289</v>
      </c>
      <c r="H308" s="40" t="s">
        <v>39</v>
      </c>
      <c r="I308" s="309" t="s">
        <v>289</v>
      </c>
      <c r="J308" s="309" t="s">
        <v>289</v>
      </c>
      <c r="K308" s="309" t="s">
        <v>289</v>
      </c>
      <c r="L308" s="309" t="s">
        <v>289</v>
      </c>
      <c r="M308" s="309" t="s">
        <v>289</v>
      </c>
    </row>
    <row r="309" spans="1:13" ht="20.100000000000001" customHeight="1" x14ac:dyDescent="0.25">
      <c r="A309" s="338"/>
      <c r="B309" s="335"/>
      <c r="C309" s="335"/>
      <c r="D309" s="335"/>
      <c r="E309" s="91" t="s">
        <v>32</v>
      </c>
      <c r="F309" s="309" t="s">
        <v>289</v>
      </c>
      <c r="G309" s="309" t="s">
        <v>289</v>
      </c>
      <c r="H309" s="40" t="s">
        <v>39</v>
      </c>
      <c r="I309" s="309" t="s">
        <v>289</v>
      </c>
      <c r="J309" s="309" t="s">
        <v>289</v>
      </c>
      <c r="K309" s="309" t="s">
        <v>289</v>
      </c>
      <c r="L309" s="309" t="s">
        <v>289</v>
      </c>
      <c r="M309" s="309" t="s">
        <v>289</v>
      </c>
    </row>
    <row r="310" spans="1:13" ht="39.950000000000003" customHeight="1" x14ac:dyDescent="0.25">
      <c r="A310" s="336">
        <v>1</v>
      </c>
      <c r="B310" s="333" t="s">
        <v>21</v>
      </c>
      <c r="C310" s="333" t="s">
        <v>52</v>
      </c>
      <c r="D310" s="333" t="s">
        <v>36</v>
      </c>
      <c r="E310" s="99" t="s">
        <v>357</v>
      </c>
      <c r="F310" s="97" t="s">
        <v>358</v>
      </c>
      <c r="G310" s="97" t="s">
        <v>25</v>
      </c>
      <c r="H310" s="96">
        <v>81</v>
      </c>
      <c r="I310" s="96">
        <v>25</v>
      </c>
      <c r="J310" s="96">
        <v>76</v>
      </c>
      <c r="K310" s="98">
        <f>69188.19</f>
        <v>69188.19</v>
      </c>
      <c r="L310" s="98">
        <v>12355.58</v>
      </c>
      <c r="M310" s="98">
        <v>36580.019999999997</v>
      </c>
    </row>
    <row r="311" spans="1:13" ht="20.100000000000001" customHeight="1" x14ac:dyDescent="0.25">
      <c r="A311" s="337"/>
      <c r="B311" s="334"/>
      <c r="C311" s="334"/>
      <c r="D311" s="334"/>
      <c r="E311" s="91" t="s">
        <v>248</v>
      </c>
      <c r="F311" s="309" t="s">
        <v>289</v>
      </c>
      <c r="G311" s="309" t="s">
        <v>289</v>
      </c>
      <c r="H311" s="40" t="s">
        <v>57</v>
      </c>
      <c r="I311" s="73" t="s">
        <v>71</v>
      </c>
      <c r="J311" s="73" t="s">
        <v>71</v>
      </c>
      <c r="K311" s="73" t="s">
        <v>19</v>
      </c>
      <c r="L311" s="73" t="s">
        <v>19</v>
      </c>
      <c r="M311" s="73" t="s">
        <v>19</v>
      </c>
    </row>
    <row r="312" spans="1:13" ht="20.100000000000001" customHeight="1" x14ac:dyDescent="0.25">
      <c r="A312" s="337"/>
      <c r="B312" s="334"/>
      <c r="C312" s="334"/>
      <c r="D312" s="334"/>
      <c r="E312" s="91" t="s">
        <v>343</v>
      </c>
      <c r="F312" s="309" t="s">
        <v>289</v>
      </c>
      <c r="G312" s="309" t="s">
        <v>289</v>
      </c>
      <c r="H312" s="40" t="s">
        <v>39</v>
      </c>
      <c r="I312" s="73" t="s">
        <v>39</v>
      </c>
      <c r="J312" s="73" t="s">
        <v>39</v>
      </c>
      <c r="K312" s="73" t="s">
        <v>19</v>
      </c>
      <c r="L312" s="73" t="s">
        <v>19</v>
      </c>
      <c r="M312" s="73" t="s">
        <v>19</v>
      </c>
    </row>
    <row r="313" spans="1:13" ht="20.100000000000001" customHeight="1" x14ac:dyDescent="0.25">
      <c r="A313" s="338"/>
      <c r="B313" s="335"/>
      <c r="C313" s="335"/>
      <c r="D313" s="335"/>
      <c r="E313" s="91" t="s">
        <v>32</v>
      </c>
      <c r="F313" s="309" t="s">
        <v>289</v>
      </c>
      <c r="G313" s="309" t="s">
        <v>289</v>
      </c>
      <c r="H313" s="40" t="s">
        <v>39</v>
      </c>
      <c r="I313" s="73" t="s">
        <v>39</v>
      </c>
      <c r="J313" s="73" t="s">
        <v>39</v>
      </c>
      <c r="K313" s="73" t="s">
        <v>19</v>
      </c>
      <c r="L313" s="73" t="s">
        <v>19</v>
      </c>
      <c r="M313" s="73" t="s">
        <v>19</v>
      </c>
    </row>
    <row r="314" spans="1:13" ht="50.1" customHeight="1" x14ac:dyDescent="0.25">
      <c r="A314" s="142" t="s">
        <v>19</v>
      </c>
      <c r="B314" s="142" t="s">
        <v>19</v>
      </c>
      <c r="C314" s="142" t="s">
        <v>19</v>
      </c>
      <c r="D314" s="142" t="s">
        <v>19</v>
      </c>
      <c r="E314" s="143" t="s">
        <v>259</v>
      </c>
      <c r="F314" s="142" t="s">
        <v>382</v>
      </c>
      <c r="G314" s="142" t="s">
        <v>25</v>
      </c>
      <c r="H314" s="214">
        <f>H315+H318+H321+H324+H327+H330</f>
        <v>6</v>
      </c>
      <c r="I314" s="214">
        <f t="shared" ref="H314:J314" si="8">I315+I318+I321+I324+I327</f>
        <v>0</v>
      </c>
      <c r="J314" s="214">
        <f t="shared" si="8"/>
        <v>0</v>
      </c>
      <c r="K314" s="144">
        <f>K315+K318+K321+K324+K327+K330</f>
        <v>375.69</v>
      </c>
      <c r="L314" s="144">
        <f t="shared" ref="L314:M314" si="9">L315+L318+L321+L324+L327</f>
        <v>0</v>
      </c>
      <c r="M314" s="144">
        <f t="shared" si="9"/>
        <v>0</v>
      </c>
    </row>
    <row r="315" spans="1:13" ht="50.1" customHeight="1" x14ac:dyDescent="0.25">
      <c r="A315" s="333" t="s">
        <v>28</v>
      </c>
      <c r="B315" s="333" t="s">
        <v>21</v>
      </c>
      <c r="C315" s="333" t="s">
        <v>52</v>
      </c>
      <c r="D315" s="333" t="s">
        <v>36</v>
      </c>
      <c r="E315" s="99" t="s">
        <v>350</v>
      </c>
      <c r="F315" s="97" t="s">
        <v>382</v>
      </c>
      <c r="G315" s="97" t="s">
        <v>25</v>
      </c>
      <c r="H315" s="96">
        <v>1</v>
      </c>
      <c r="I315" s="96">
        <v>0</v>
      </c>
      <c r="J315" s="96">
        <v>0</v>
      </c>
      <c r="K315" s="98">
        <v>21.56</v>
      </c>
      <c r="L315" s="98">
        <v>0</v>
      </c>
      <c r="M315" s="98">
        <v>0</v>
      </c>
    </row>
    <row r="316" spans="1:13" ht="20.100000000000001" customHeight="1" x14ac:dyDescent="0.25">
      <c r="A316" s="334"/>
      <c r="B316" s="334"/>
      <c r="C316" s="334"/>
      <c r="D316" s="334"/>
      <c r="E316" s="91" t="s">
        <v>246</v>
      </c>
      <c r="F316" s="309" t="s">
        <v>289</v>
      </c>
      <c r="G316" s="309" t="s">
        <v>289</v>
      </c>
      <c r="H316" s="40" t="s">
        <v>260</v>
      </c>
      <c r="I316" s="309" t="s">
        <v>289</v>
      </c>
      <c r="J316" s="309" t="s">
        <v>289</v>
      </c>
      <c r="K316" s="309" t="s">
        <v>289</v>
      </c>
      <c r="L316" s="309" t="s">
        <v>289</v>
      </c>
      <c r="M316" s="309" t="s">
        <v>289</v>
      </c>
    </row>
    <row r="317" spans="1:13" ht="20.100000000000001" customHeight="1" x14ac:dyDescent="0.25">
      <c r="A317" s="335"/>
      <c r="B317" s="335"/>
      <c r="C317" s="335"/>
      <c r="D317" s="335"/>
      <c r="E317" s="91" t="s">
        <v>351</v>
      </c>
      <c r="F317" s="309" t="s">
        <v>289</v>
      </c>
      <c r="G317" s="309" t="s">
        <v>289</v>
      </c>
      <c r="H317" s="40" t="s">
        <v>38</v>
      </c>
      <c r="I317" s="309" t="s">
        <v>289</v>
      </c>
      <c r="J317" s="309" t="s">
        <v>289</v>
      </c>
      <c r="K317" s="309" t="s">
        <v>289</v>
      </c>
      <c r="L317" s="309" t="s">
        <v>289</v>
      </c>
      <c r="M317" s="309" t="s">
        <v>289</v>
      </c>
    </row>
    <row r="318" spans="1:13" ht="50.1" customHeight="1" x14ac:dyDescent="0.25">
      <c r="A318" s="333" t="s">
        <v>28</v>
      </c>
      <c r="B318" s="333" t="s">
        <v>21</v>
      </c>
      <c r="C318" s="333" t="s">
        <v>52</v>
      </c>
      <c r="D318" s="333" t="s">
        <v>36</v>
      </c>
      <c r="E318" s="99" t="s">
        <v>364</v>
      </c>
      <c r="F318" s="97" t="s">
        <v>382</v>
      </c>
      <c r="G318" s="97" t="s">
        <v>25</v>
      </c>
      <c r="H318" s="96">
        <v>1</v>
      </c>
      <c r="I318" s="96">
        <v>0</v>
      </c>
      <c r="J318" s="96">
        <v>0</v>
      </c>
      <c r="K318" s="98">
        <v>147.9</v>
      </c>
      <c r="L318" s="98">
        <v>0</v>
      </c>
      <c r="M318" s="98">
        <v>0</v>
      </c>
    </row>
    <row r="319" spans="1:13" ht="20.100000000000001" customHeight="1" x14ac:dyDescent="0.25">
      <c r="A319" s="334"/>
      <c r="B319" s="334"/>
      <c r="C319" s="334"/>
      <c r="D319" s="334"/>
      <c r="E319" s="91" t="s">
        <v>246</v>
      </c>
      <c r="F319" s="309" t="s">
        <v>289</v>
      </c>
      <c r="G319" s="309" t="s">
        <v>289</v>
      </c>
      <c r="H319" s="40" t="s">
        <v>64</v>
      </c>
      <c r="I319" s="309" t="s">
        <v>289</v>
      </c>
      <c r="J319" s="309" t="s">
        <v>289</v>
      </c>
      <c r="K319" s="309" t="s">
        <v>289</v>
      </c>
      <c r="L319" s="309" t="s">
        <v>289</v>
      </c>
      <c r="M319" s="309" t="s">
        <v>289</v>
      </c>
    </row>
    <row r="320" spans="1:13" ht="20.100000000000001" customHeight="1" x14ac:dyDescent="0.25">
      <c r="A320" s="335"/>
      <c r="B320" s="335"/>
      <c r="C320" s="335"/>
      <c r="D320" s="335"/>
      <c r="E320" s="91" t="s">
        <v>351</v>
      </c>
      <c r="F320" s="309" t="s">
        <v>289</v>
      </c>
      <c r="G320" s="309" t="s">
        <v>289</v>
      </c>
      <c r="H320" s="40" t="s">
        <v>38</v>
      </c>
      <c r="I320" s="309" t="s">
        <v>289</v>
      </c>
      <c r="J320" s="309" t="s">
        <v>289</v>
      </c>
      <c r="K320" s="309" t="s">
        <v>289</v>
      </c>
      <c r="L320" s="309" t="s">
        <v>289</v>
      </c>
      <c r="M320" s="309" t="s">
        <v>289</v>
      </c>
    </row>
    <row r="321" spans="1:13" ht="63" x14ac:dyDescent="0.25">
      <c r="A321" s="333" t="s">
        <v>28</v>
      </c>
      <c r="B321" s="333" t="s">
        <v>21</v>
      </c>
      <c r="C321" s="333" t="s">
        <v>52</v>
      </c>
      <c r="D321" s="333" t="s">
        <v>36</v>
      </c>
      <c r="E321" s="99" t="s">
        <v>426</v>
      </c>
      <c r="F321" s="97" t="s">
        <v>382</v>
      </c>
      <c r="G321" s="97" t="s">
        <v>25</v>
      </c>
      <c r="H321" s="96">
        <v>1</v>
      </c>
      <c r="I321" s="96">
        <v>0</v>
      </c>
      <c r="J321" s="96">
        <v>0</v>
      </c>
      <c r="K321" s="98">
        <v>107.59</v>
      </c>
      <c r="L321" s="98">
        <v>0</v>
      </c>
      <c r="M321" s="98">
        <v>0</v>
      </c>
    </row>
    <row r="322" spans="1:13" ht="20.100000000000001" customHeight="1" x14ac:dyDescent="0.25">
      <c r="A322" s="334"/>
      <c r="B322" s="334"/>
      <c r="C322" s="334"/>
      <c r="D322" s="334"/>
      <c r="E322" s="91" t="s">
        <v>246</v>
      </c>
      <c r="F322" s="309" t="s">
        <v>289</v>
      </c>
      <c r="G322" s="309" t="s">
        <v>289</v>
      </c>
      <c r="H322" s="40" t="s">
        <v>37</v>
      </c>
      <c r="I322" s="309" t="s">
        <v>289</v>
      </c>
      <c r="J322" s="309" t="s">
        <v>289</v>
      </c>
      <c r="K322" s="309" t="s">
        <v>289</v>
      </c>
      <c r="L322" s="309" t="s">
        <v>289</v>
      </c>
      <c r="M322" s="309" t="s">
        <v>289</v>
      </c>
    </row>
    <row r="323" spans="1:13" ht="20.100000000000001" customHeight="1" x14ac:dyDescent="0.25">
      <c r="A323" s="335"/>
      <c r="B323" s="335"/>
      <c r="C323" s="335"/>
      <c r="D323" s="335"/>
      <c r="E323" s="91" t="s">
        <v>351</v>
      </c>
      <c r="F323" s="309" t="s">
        <v>289</v>
      </c>
      <c r="G323" s="309" t="s">
        <v>289</v>
      </c>
      <c r="H323" s="40" t="s">
        <v>57</v>
      </c>
      <c r="I323" s="309" t="s">
        <v>289</v>
      </c>
      <c r="J323" s="309" t="s">
        <v>289</v>
      </c>
      <c r="K323" s="309" t="s">
        <v>289</v>
      </c>
      <c r="L323" s="309" t="s">
        <v>289</v>
      </c>
      <c r="M323" s="309" t="s">
        <v>289</v>
      </c>
    </row>
    <row r="324" spans="1:13" ht="47.25" x14ac:dyDescent="0.25">
      <c r="A324" s="333" t="s">
        <v>28</v>
      </c>
      <c r="B324" s="333" t="s">
        <v>21</v>
      </c>
      <c r="C324" s="333" t="s">
        <v>52</v>
      </c>
      <c r="D324" s="333" t="s">
        <v>36</v>
      </c>
      <c r="E324" s="99" t="s">
        <v>427</v>
      </c>
      <c r="F324" s="97" t="s">
        <v>382</v>
      </c>
      <c r="G324" s="97" t="s">
        <v>25</v>
      </c>
      <c r="H324" s="96">
        <v>1</v>
      </c>
      <c r="I324" s="96">
        <v>0</v>
      </c>
      <c r="J324" s="96">
        <v>0</v>
      </c>
      <c r="K324" s="98">
        <v>88.18</v>
      </c>
      <c r="L324" s="98">
        <v>0</v>
      </c>
      <c r="M324" s="98">
        <v>0</v>
      </c>
    </row>
    <row r="325" spans="1:13" ht="20.100000000000001" customHeight="1" x14ac:dyDescent="0.25">
      <c r="A325" s="334"/>
      <c r="B325" s="334"/>
      <c r="C325" s="334"/>
      <c r="D325" s="334"/>
      <c r="E325" s="91" t="s">
        <v>246</v>
      </c>
      <c r="F325" s="309" t="s">
        <v>289</v>
      </c>
      <c r="G325" s="309" t="s">
        <v>289</v>
      </c>
      <c r="H325" s="40" t="s">
        <v>66</v>
      </c>
      <c r="I325" s="309" t="s">
        <v>289</v>
      </c>
      <c r="J325" s="309" t="s">
        <v>289</v>
      </c>
      <c r="K325" s="309" t="s">
        <v>289</v>
      </c>
      <c r="L325" s="309" t="s">
        <v>289</v>
      </c>
      <c r="M325" s="309" t="s">
        <v>289</v>
      </c>
    </row>
    <row r="326" spans="1:13" ht="20.100000000000001" customHeight="1" x14ac:dyDescent="0.25">
      <c r="A326" s="335"/>
      <c r="B326" s="335"/>
      <c r="C326" s="335"/>
      <c r="D326" s="335"/>
      <c r="E326" s="91" t="s">
        <v>351</v>
      </c>
      <c r="F326" s="309" t="s">
        <v>289</v>
      </c>
      <c r="G326" s="309" t="s">
        <v>289</v>
      </c>
      <c r="H326" s="40" t="s">
        <v>230</v>
      </c>
      <c r="I326" s="309" t="s">
        <v>289</v>
      </c>
      <c r="J326" s="309" t="s">
        <v>289</v>
      </c>
      <c r="K326" s="309" t="s">
        <v>289</v>
      </c>
      <c r="L326" s="309" t="s">
        <v>289</v>
      </c>
      <c r="M326" s="309" t="s">
        <v>289</v>
      </c>
    </row>
    <row r="327" spans="1:13" ht="47.25" x14ac:dyDescent="0.25">
      <c r="A327" s="333" t="s">
        <v>28</v>
      </c>
      <c r="B327" s="333" t="s">
        <v>21</v>
      </c>
      <c r="C327" s="333" t="s">
        <v>52</v>
      </c>
      <c r="D327" s="333" t="s">
        <v>36</v>
      </c>
      <c r="E327" s="99" t="s">
        <v>592</v>
      </c>
      <c r="F327" s="97" t="s">
        <v>382</v>
      </c>
      <c r="G327" s="97" t="s">
        <v>25</v>
      </c>
      <c r="H327" s="96">
        <v>1</v>
      </c>
      <c r="I327" s="96">
        <v>0</v>
      </c>
      <c r="J327" s="96">
        <v>0</v>
      </c>
      <c r="K327" s="98">
        <v>2.95</v>
      </c>
      <c r="L327" s="98">
        <v>0</v>
      </c>
      <c r="M327" s="98">
        <v>0</v>
      </c>
    </row>
    <row r="328" spans="1:13" ht="20.100000000000001" customHeight="1" x14ac:dyDescent="0.25">
      <c r="A328" s="334"/>
      <c r="B328" s="334"/>
      <c r="C328" s="334"/>
      <c r="D328" s="334"/>
      <c r="E328" s="91" t="s">
        <v>246</v>
      </c>
      <c r="F328" s="309" t="s">
        <v>289</v>
      </c>
      <c r="G328" s="309" t="s">
        <v>289</v>
      </c>
      <c r="H328" s="40" t="s">
        <v>37</v>
      </c>
      <c r="I328" s="309" t="s">
        <v>289</v>
      </c>
      <c r="J328" s="309" t="s">
        <v>289</v>
      </c>
      <c r="K328" s="309" t="s">
        <v>289</v>
      </c>
      <c r="L328" s="309" t="s">
        <v>289</v>
      </c>
      <c r="M328" s="309" t="s">
        <v>289</v>
      </c>
    </row>
    <row r="329" spans="1:13" ht="20.100000000000001" customHeight="1" x14ac:dyDescent="0.25">
      <c r="A329" s="335"/>
      <c r="B329" s="335"/>
      <c r="C329" s="335"/>
      <c r="D329" s="335"/>
      <c r="E329" s="91" t="s">
        <v>351</v>
      </c>
      <c r="F329" s="309" t="s">
        <v>289</v>
      </c>
      <c r="G329" s="309" t="s">
        <v>289</v>
      </c>
      <c r="H329" s="40" t="s">
        <v>229</v>
      </c>
      <c r="I329" s="309" t="s">
        <v>289</v>
      </c>
      <c r="J329" s="309" t="s">
        <v>289</v>
      </c>
      <c r="K329" s="309" t="s">
        <v>289</v>
      </c>
      <c r="L329" s="309" t="s">
        <v>289</v>
      </c>
      <c r="M329" s="309" t="s">
        <v>289</v>
      </c>
    </row>
    <row r="330" spans="1:13" ht="57" customHeight="1" x14ac:dyDescent="0.25">
      <c r="A330" s="330" t="s">
        <v>28</v>
      </c>
      <c r="B330" s="330" t="s">
        <v>21</v>
      </c>
      <c r="C330" s="330" t="s">
        <v>52</v>
      </c>
      <c r="D330" s="330" t="s">
        <v>36</v>
      </c>
      <c r="E330" s="99" t="s">
        <v>613</v>
      </c>
      <c r="F330" s="97" t="s">
        <v>382</v>
      </c>
      <c r="G330" s="97" t="s">
        <v>25</v>
      </c>
      <c r="H330" s="96">
        <v>1</v>
      </c>
      <c r="I330" s="96">
        <v>0</v>
      </c>
      <c r="J330" s="96">
        <v>0</v>
      </c>
      <c r="K330" s="98">
        <v>7.51</v>
      </c>
      <c r="L330" s="98">
        <v>0</v>
      </c>
      <c r="M330" s="98">
        <v>0</v>
      </c>
    </row>
    <row r="331" spans="1:13" ht="20.100000000000001" customHeight="1" x14ac:dyDescent="0.25">
      <c r="A331" s="331"/>
      <c r="B331" s="331"/>
      <c r="C331" s="331"/>
      <c r="D331" s="331"/>
      <c r="E331" s="91" t="s">
        <v>246</v>
      </c>
      <c r="F331" s="309" t="s">
        <v>289</v>
      </c>
      <c r="G331" s="309" t="s">
        <v>289</v>
      </c>
      <c r="H331" s="40" t="s">
        <v>37</v>
      </c>
      <c r="I331" s="309" t="s">
        <v>289</v>
      </c>
      <c r="J331" s="309" t="s">
        <v>289</v>
      </c>
      <c r="K331" s="309" t="s">
        <v>289</v>
      </c>
      <c r="L331" s="309" t="s">
        <v>289</v>
      </c>
      <c r="M331" s="309" t="s">
        <v>289</v>
      </c>
    </row>
    <row r="332" spans="1:13" ht="20.100000000000001" customHeight="1" x14ac:dyDescent="0.25">
      <c r="A332" s="332"/>
      <c r="B332" s="332"/>
      <c r="C332" s="332"/>
      <c r="D332" s="332"/>
      <c r="E332" s="91" t="s">
        <v>351</v>
      </c>
      <c r="F332" s="309" t="s">
        <v>289</v>
      </c>
      <c r="G332" s="309" t="s">
        <v>289</v>
      </c>
      <c r="H332" s="40" t="s">
        <v>57</v>
      </c>
      <c r="I332" s="309" t="s">
        <v>289</v>
      </c>
      <c r="J332" s="309" t="s">
        <v>289</v>
      </c>
      <c r="K332" s="309" t="s">
        <v>289</v>
      </c>
      <c r="L332" s="309" t="s">
        <v>289</v>
      </c>
      <c r="M332" s="309" t="s">
        <v>289</v>
      </c>
    </row>
    <row r="333" spans="1:13" ht="50.1" customHeight="1" x14ac:dyDescent="0.25">
      <c r="A333" s="142" t="s">
        <v>19</v>
      </c>
      <c r="B333" s="142" t="s">
        <v>19</v>
      </c>
      <c r="C333" s="142" t="s">
        <v>19</v>
      </c>
      <c r="D333" s="142" t="s">
        <v>19</v>
      </c>
      <c r="E333" s="143" t="s">
        <v>61</v>
      </c>
      <c r="F333" s="142" t="s">
        <v>35</v>
      </c>
      <c r="G333" s="142" t="s">
        <v>25</v>
      </c>
      <c r="H333" s="214">
        <f>H334+H338+H342+H346+H366+H350+H354+H358+H362</f>
        <v>12</v>
      </c>
      <c r="I333" s="214">
        <f t="shared" ref="I333:J333" si="10">I334+I338+I342+I346+I366+I350+I354+I358+I362</f>
        <v>0</v>
      </c>
      <c r="J333" s="214">
        <f t="shared" si="10"/>
        <v>0</v>
      </c>
      <c r="K333" s="144">
        <f>K334+K338+K342+K346+K366+K362+K350+K354+K358+K370+K373+K376</f>
        <v>6290.3600000000006</v>
      </c>
      <c r="L333" s="144">
        <f t="shared" ref="L333:M333" si="11">L334+L338+L342+L346+L366+L362+L350+L354+L358</f>
        <v>0</v>
      </c>
      <c r="M333" s="144">
        <f t="shared" si="11"/>
        <v>0</v>
      </c>
    </row>
    <row r="334" spans="1:13" ht="50.1" customHeight="1" x14ac:dyDescent="0.25">
      <c r="A334" s="333" t="s">
        <v>28</v>
      </c>
      <c r="B334" s="333" t="s">
        <v>21</v>
      </c>
      <c r="C334" s="333" t="s">
        <v>52</v>
      </c>
      <c r="D334" s="333" t="s">
        <v>36</v>
      </c>
      <c r="E334" s="99" t="s">
        <v>353</v>
      </c>
      <c r="F334" s="97" t="s">
        <v>35</v>
      </c>
      <c r="G334" s="97" t="s">
        <v>25</v>
      </c>
      <c r="H334" s="96">
        <v>1</v>
      </c>
      <c r="I334" s="96">
        <v>0</v>
      </c>
      <c r="J334" s="96">
        <v>0</v>
      </c>
      <c r="K334" s="98">
        <v>96.65</v>
      </c>
      <c r="L334" s="98">
        <v>0</v>
      </c>
      <c r="M334" s="98">
        <v>0</v>
      </c>
    </row>
    <row r="335" spans="1:13" ht="20.100000000000001" customHeight="1" x14ac:dyDescent="0.25">
      <c r="A335" s="334"/>
      <c r="B335" s="334"/>
      <c r="C335" s="334"/>
      <c r="D335" s="334"/>
      <c r="E335" s="91" t="s">
        <v>352</v>
      </c>
      <c r="F335" s="309" t="s">
        <v>289</v>
      </c>
      <c r="G335" s="309" t="s">
        <v>289</v>
      </c>
      <c r="H335" s="40" t="s">
        <v>37</v>
      </c>
      <c r="I335" s="309" t="s">
        <v>289</v>
      </c>
      <c r="J335" s="309" t="s">
        <v>289</v>
      </c>
      <c r="K335" s="309" t="s">
        <v>289</v>
      </c>
      <c r="L335" s="309" t="s">
        <v>289</v>
      </c>
      <c r="M335" s="309" t="s">
        <v>289</v>
      </c>
    </row>
    <row r="336" spans="1:13" ht="20.100000000000001" customHeight="1" x14ac:dyDescent="0.25">
      <c r="A336" s="334"/>
      <c r="B336" s="334"/>
      <c r="C336" s="334"/>
      <c r="D336" s="334"/>
      <c r="E336" s="91" t="s">
        <v>343</v>
      </c>
      <c r="F336" s="309" t="s">
        <v>289</v>
      </c>
      <c r="G336" s="309" t="s">
        <v>289</v>
      </c>
      <c r="H336" s="40" t="s">
        <v>38</v>
      </c>
      <c r="I336" s="309" t="s">
        <v>289</v>
      </c>
      <c r="J336" s="309" t="s">
        <v>289</v>
      </c>
      <c r="K336" s="309" t="s">
        <v>289</v>
      </c>
      <c r="L336" s="309" t="s">
        <v>289</v>
      </c>
      <c r="M336" s="309" t="s">
        <v>289</v>
      </c>
    </row>
    <row r="337" spans="1:13" ht="20.100000000000001" customHeight="1" x14ac:dyDescent="0.25">
      <c r="A337" s="335"/>
      <c r="B337" s="335"/>
      <c r="C337" s="335"/>
      <c r="D337" s="335"/>
      <c r="E337" s="91" t="s">
        <v>32</v>
      </c>
      <c r="F337" s="309" t="s">
        <v>289</v>
      </c>
      <c r="G337" s="309" t="s">
        <v>289</v>
      </c>
      <c r="H337" s="40" t="s">
        <v>229</v>
      </c>
      <c r="I337" s="309" t="s">
        <v>289</v>
      </c>
      <c r="J337" s="309" t="s">
        <v>289</v>
      </c>
      <c r="K337" s="309" t="s">
        <v>289</v>
      </c>
      <c r="L337" s="309" t="s">
        <v>289</v>
      </c>
      <c r="M337" s="309" t="s">
        <v>289</v>
      </c>
    </row>
    <row r="338" spans="1:13" ht="50.1" customHeight="1" x14ac:dyDescent="0.25">
      <c r="A338" s="333" t="s">
        <v>28</v>
      </c>
      <c r="B338" s="333" t="s">
        <v>21</v>
      </c>
      <c r="C338" s="333" t="s">
        <v>52</v>
      </c>
      <c r="D338" s="333" t="s">
        <v>36</v>
      </c>
      <c r="E338" s="99" t="s">
        <v>63</v>
      </c>
      <c r="F338" s="97" t="s">
        <v>35</v>
      </c>
      <c r="G338" s="97" t="s">
        <v>25</v>
      </c>
      <c r="H338" s="96">
        <v>1</v>
      </c>
      <c r="I338" s="96">
        <v>0</v>
      </c>
      <c r="J338" s="96">
        <v>0</v>
      </c>
      <c r="K338" s="98">
        <v>594.6</v>
      </c>
      <c r="L338" s="98">
        <v>0</v>
      </c>
      <c r="M338" s="98">
        <v>0</v>
      </c>
    </row>
    <row r="339" spans="1:13" ht="20.100000000000001" customHeight="1" x14ac:dyDescent="0.25">
      <c r="A339" s="334"/>
      <c r="B339" s="334"/>
      <c r="C339" s="334"/>
      <c r="D339" s="334"/>
      <c r="E339" s="91" t="s">
        <v>352</v>
      </c>
      <c r="F339" s="309" t="s">
        <v>289</v>
      </c>
      <c r="G339" s="309" t="s">
        <v>289</v>
      </c>
      <c r="H339" s="40" t="s">
        <v>64</v>
      </c>
      <c r="I339" s="309" t="s">
        <v>289</v>
      </c>
      <c r="J339" s="309" t="s">
        <v>289</v>
      </c>
      <c r="K339" s="309" t="s">
        <v>289</v>
      </c>
      <c r="L339" s="309" t="s">
        <v>289</v>
      </c>
      <c r="M339" s="309" t="s">
        <v>289</v>
      </c>
    </row>
    <row r="340" spans="1:13" ht="20.100000000000001" customHeight="1" x14ac:dyDescent="0.25">
      <c r="A340" s="334"/>
      <c r="B340" s="334"/>
      <c r="C340" s="334"/>
      <c r="D340" s="334"/>
      <c r="E340" s="91" t="s">
        <v>343</v>
      </c>
      <c r="F340" s="309" t="s">
        <v>289</v>
      </c>
      <c r="G340" s="309" t="s">
        <v>289</v>
      </c>
      <c r="H340" s="40" t="s">
        <v>58</v>
      </c>
      <c r="I340" s="309" t="s">
        <v>289</v>
      </c>
      <c r="J340" s="309" t="s">
        <v>289</v>
      </c>
      <c r="K340" s="309" t="s">
        <v>289</v>
      </c>
      <c r="L340" s="309" t="s">
        <v>289</v>
      </c>
      <c r="M340" s="309" t="s">
        <v>289</v>
      </c>
    </row>
    <row r="341" spans="1:13" ht="20.100000000000001" customHeight="1" x14ac:dyDescent="0.25">
      <c r="A341" s="335"/>
      <c r="B341" s="335"/>
      <c r="C341" s="335"/>
      <c r="D341" s="335"/>
      <c r="E341" s="91" t="s">
        <v>32</v>
      </c>
      <c r="F341" s="309" t="s">
        <v>289</v>
      </c>
      <c r="G341" s="309" t="s">
        <v>289</v>
      </c>
      <c r="H341" s="40" t="s">
        <v>38</v>
      </c>
      <c r="I341" s="309" t="s">
        <v>289</v>
      </c>
      <c r="J341" s="309" t="s">
        <v>289</v>
      </c>
      <c r="K341" s="309" t="s">
        <v>289</v>
      </c>
      <c r="L341" s="309" t="s">
        <v>289</v>
      </c>
      <c r="M341" s="309" t="s">
        <v>289</v>
      </c>
    </row>
    <row r="342" spans="1:13" ht="50.1" customHeight="1" x14ac:dyDescent="0.25">
      <c r="A342" s="333" t="s">
        <v>28</v>
      </c>
      <c r="B342" s="333" t="s">
        <v>21</v>
      </c>
      <c r="C342" s="333" t="s">
        <v>52</v>
      </c>
      <c r="D342" s="333" t="s">
        <v>36</v>
      </c>
      <c r="E342" s="99" t="s">
        <v>65</v>
      </c>
      <c r="F342" s="97" t="s">
        <v>35</v>
      </c>
      <c r="G342" s="97" t="s">
        <v>25</v>
      </c>
      <c r="H342" s="96">
        <v>1</v>
      </c>
      <c r="I342" s="96">
        <v>0</v>
      </c>
      <c r="J342" s="96">
        <v>0</v>
      </c>
      <c r="K342" s="98">
        <v>247.15</v>
      </c>
      <c r="L342" s="98">
        <v>0</v>
      </c>
      <c r="M342" s="98">
        <v>0</v>
      </c>
    </row>
    <row r="343" spans="1:13" ht="20.100000000000001" customHeight="1" x14ac:dyDescent="0.25">
      <c r="A343" s="334"/>
      <c r="B343" s="334"/>
      <c r="C343" s="334"/>
      <c r="D343" s="334"/>
      <c r="E343" s="91" t="s">
        <v>352</v>
      </c>
      <c r="F343" s="309" t="s">
        <v>289</v>
      </c>
      <c r="G343" s="309" t="s">
        <v>289</v>
      </c>
      <c r="H343" s="40" t="s">
        <v>66</v>
      </c>
      <c r="I343" s="309" t="s">
        <v>289</v>
      </c>
      <c r="J343" s="309" t="s">
        <v>289</v>
      </c>
      <c r="K343" s="309" t="s">
        <v>289</v>
      </c>
      <c r="L343" s="309" t="s">
        <v>289</v>
      </c>
      <c r="M343" s="309" t="s">
        <v>289</v>
      </c>
    </row>
    <row r="344" spans="1:13" ht="20.100000000000001" customHeight="1" x14ac:dyDescent="0.25">
      <c r="A344" s="334"/>
      <c r="B344" s="334"/>
      <c r="C344" s="334"/>
      <c r="D344" s="334"/>
      <c r="E344" s="91" t="s">
        <v>343</v>
      </c>
      <c r="F344" s="309" t="s">
        <v>289</v>
      </c>
      <c r="G344" s="309" t="s">
        <v>289</v>
      </c>
      <c r="H344" s="40" t="s">
        <v>229</v>
      </c>
      <c r="I344" s="309" t="s">
        <v>289</v>
      </c>
      <c r="J344" s="309" t="s">
        <v>289</v>
      </c>
      <c r="K344" s="309" t="s">
        <v>289</v>
      </c>
      <c r="L344" s="309" t="s">
        <v>289</v>
      </c>
      <c r="M344" s="309" t="s">
        <v>289</v>
      </c>
    </row>
    <row r="345" spans="1:13" ht="20.100000000000001" customHeight="1" x14ac:dyDescent="0.25">
      <c r="A345" s="335"/>
      <c r="B345" s="335"/>
      <c r="C345" s="335"/>
      <c r="D345" s="335"/>
      <c r="E345" s="91" t="s">
        <v>32</v>
      </c>
      <c r="F345" s="309" t="s">
        <v>289</v>
      </c>
      <c r="G345" s="309" t="s">
        <v>289</v>
      </c>
      <c r="H345" s="40" t="s">
        <v>229</v>
      </c>
      <c r="I345" s="309" t="s">
        <v>289</v>
      </c>
      <c r="J345" s="309" t="s">
        <v>289</v>
      </c>
      <c r="K345" s="309" t="s">
        <v>289</v>
      </c>
      <c r="L345" s="309" t="s">
        <v>289</v>
      </c>
      <c r="M345" s="309" t="s">
        <v>289</v>
      </c>
    </row>
    <row r="346" spans="1:13" ht="80.099999999999994" customHeight="1" x14ac:dyDescent="0.25">
      <c r="A346" s="333" t="s">
        <v>28</v>
      </c>
      <c r="B346" s="333" t="s">
        <v>21</v>
      </c>
      <c r="C346" s="333" t="s">
        <v>52</v>
      </c>
      <c r="D346" s="333" t="s">
        <v>36</v>
      </c>
      <c r="E346" s="116" t="s">
        <v>433</v>
      </c>
      <c r="F346" s="96" t="s">
        <v>35</v>
      </c>
      <c r="G346" s="96" t="s">
        <v>25</v>
      </c>
      <c r="H346" s="96">
        <v>4</v>
      </c>
      <c r="I346" s="96">
        <v>0</v>
      </c>
      <c r="J346" s="96">
        <v>0</v>
      </c>
      <c r="K346" s="98">
        <v>612.47</v>
      </c>
      <c r="L346" s="98">
        <v>0</v>
      </c>
      <c r="M346" s="98">
        <v>0</v>
      </c>
    </row>
    <row r="347" spans="1:13" ht="20.100000000000001" customHeight="1" x14ac:dyDescent="0.25">
      <c r="A347" s="334"/>
      <c r="B347" s="334"/>
      <c r="C347" s="334"/>
      <c r="D347" s="334"/>
      <c r="E347" s="91" t="s">
        <v>352</v>
      </c>
      <c r="F347" s="309" t="s">
        <v>289</v>
      </c>
      <c r="G347" s="309" t="s">
        <v>289</v>
      </c>
      <c r="H347" s="40" t="s">
        <v>50</v>
      </c>
      <c r="I347" s="309" t="s">
        <v>289</v>
      </c>
      <c r="J347" s="309" t="s">
        <v>289</v>
      </c>
      <c r="K347" s="309" t="s">
        <v>289</v>
      </c>
      <c r="L347" s="309" t="s">
        <v>289</v>
      </c>
      <c r="M347" s="309" t="s">
        <v>289</v>
      </c>
    </row>
    <row r="348" spans="1:13" ht="20.100000000000001" customHeight="1" x14ac:dyDescent="0.25">
      <c r="A348" s="334"/>
      <c r="B348" s="334"/>
      <c r="C348" s="334"/>
      <c r="D348" s="334"/>
      <c r="E348" s="91" t="s">
        <v>343</v>
      </c>
      <c r="F348" s="309" t="s">
        <v>289</v>
      </c>
      <c r="G348" s="309" t="s">
        <v>289</v>
      </c>
      <c r="H348" s="40" t="s">
        <v>71</v>
      </c>
      <c r="I348" s="309" t="s">
        <v>289</v>
      </c>
      <c r="J348" s="309" t="s">
        <v>289</v>
      </c>
      <c r="K348" s="309" t="s">
        <v>289</v>
      </c>
      <c r="L348" s="309" t="s">
        <v>289</v>
      </c>
      <c r="M348" s="309" t="s">
        <v>289</v>
      </c>
    </row>
    <row r="349" spans="1:13" ht="20.100000000000001" customHeight="1" x14ac:dyDescent="0.25">
      <c r="A349" s="335"/>
      <c r="B349" s="335"/>
      <c r="C349" s="335"/>
      <c r="D349" s="335"/>
      <c r="E349" s="91" t="s">
        <v>32</v>
      </c>
      <c r="F349" s="309" t="s">
        <v>289</v>
      </c>
      <c r="G349" s="309" t="s">
        <v>289</v>
      </c>
      <c r="H349" s="40" t="s">
        <v>71</v>
      </c>
      <c r="I349" s="309" t="s">
        <v>289</v>
      </c>
      <c r="J349" s="309" t="s">
        <v>289</v>
      </c>
      <c r="K349" s="309" t="s">
        <v>289</v>
      </c>
      <c r="L349" s="309" t="s">
        <v>289</v>
      </c>
      <c r="M349" s="309" t="s">
        <v>289</v>
      </c>
    </row>
    <row r="350" spans="1:13" ht="50.1" customHeight="1" x14ac:dyDescent="0.25">
      <c r="A350" s="333" t="s">
        <v>28</v>
      </c>
      <c r="B350" s="333" t="s">
        <v>21</v>
      </c>
      <c r="C350" s="333" t="s">
        <v>52</v>
      </c>
      <c r="D350" s="333" t="s">
        <v>36</v>
      </c>
      <c r="E350" s="116" t="s">
        <v>354</v>
      </c>
      <c r="F350" s="96" t="s">
        <v>35</v>
      </c>
      <c r="G350" s="96" t="s">
        <v>25</v>
      </c>
      <c r="H350" s="96">
        <v>1</v>
      </c>
      <c r="I350" s="96">
        <v>0</v>
      </c>
      <c r="J350" s="96">
        <v>0</v>
      </c>
      <c r="K350" s="98">
        <v>359.99</v>
      </c>
      <c r="L350" s="98">
        <v>0</v>
      </c>
      <c r="M350" s="98">
        <v>0</v>
      </c>
    </row>
    <row r="351" spans="1:13" ht="20.100000000000001" customHeight="1" x14ac:dyDescent="0.25">
      <c r="A351" s="334"/>
      <c r="B351" s="334"/>
      <c r="C351" s="334"/>
      <c r="D351" s="334"/>
      <c r="E351" s="91" t="s">
        <v>352</v>
      </c>
      <c r="F351" s="309" t="s">
        <v>289</v>
      </c>
      <c r="G351" s="309" t="s">
        <v>289</v>
      </c>
      <c r="H351" s="40" t="s">
        <v>71</v>
      </c>
      <c r="I351" s="309" t="s">
        <v>289</v>
      </c>
      <c r="J351" s="309" t="s">
        <v>289</v>
      </c>
      <c r="K351" s="309" t="s">
        <v>289</v>
      </c>
      <c r="L351" s="309" t="s">
        <v>289</v>
      </c>
      <c r="M351" s="309" t="s">
        <v>289</v>
      </c>
    </row>
    <row r="352" spans="1:13" ht="20.100000000000001" customHeight="1" x14ac:dyDescent="0.25">
      <c r="A352" s="334"/>
      <c r="B352" s="334"/>
      <c r="C352" s="334"/>
      <c r="D352" s="334"/>
      <c r="E352" s="91" t="s">
        <v>343</v>
      </c>
      <c r="F352" s="309" t="s">
        <v>289</v>
      </c>
      <c r="G352" s="309" t="s">
        <v>289</v>
      </c>
      <c r="H352" s="40" t="s">
        <v>230</v>
      </c>
      <c r="I352" s="309" t="s">
        <v>289</v>
      </c>
      <c r="J352" s="309" t="s">
        <v>289</v>
      </c>
      <c r="K352" s="309" t="s">
        <v>289</v>
      </c>
      <c r="L352" s="309" t="s">
        <v>289</v>
      </c>
      <c r="M352" s="309" t="s">
        <v>289</v>
      </c>
    </row>
    <row r="353" spans="1:13" ht="20.100000000000001" customHeight="1" x14ac:dyDescent="0.25">
      <c r="A353" s="335"/>
      <c r="B353" s="335"/>
      <c r="C353" s="335"/>
      <c r="D353" s="335"/>
      <c r="E353" s="91" t="s">
        <v>32</v>
      </c>
      <c r="F353" s="309" t="s">
        <v>289</v>
      </c>
      <c r="G353" s="309" t="s">
        <v>289</v>
      </c>
      <c r="H353" s="40" t="s">
        <v>57</v>
      </c>
      <c r="I353" s="309" t="s">
        <v>289</v>
      </c>
      <c r="J353" s="309" t="s">
        <v>289</v>
      </c>
      <c r="K353" s="309" t="s">
        <v>289</v>
      </c>
      <c r="L353" s="309" t="s">
        <v>289</v>
      </c>
      <c r="M353" s="309" t="s">
        <v>289</v>
      </c>
    </row>
    <row r="354" spans="1:13" ht="50.1" customHeight="1" x14ac:dyDescent="0.25">
      <c r="A354" s="333" t="s">
        <v>28</v>
      </c>
      <c r="B354" s="333" t="s">
        <v>21</v>
      </c>
      <c r="C354" s="333" t="s">
        <v>52</v>
      </c>
      <c r="D354" s="333" t="s">
        <v>36</v>
      </c>
      <c r="E354" s="116" t="s">
        <v>355</v>
      </c>
      <c r="F354" s="96" t="s">
        <v>35</v>
      </c>
      <c r="G354" s="96" t="s">
        <v>25</v>
      </c>
      <c r="H354" s="96">
        <v>1</v>
      </c>
      <c r="I354" s="96">
        <v>0</v>
      </c>
      <c r="J354" s="96">
        <v>0</v>
      </c>
      <c r="K354" s="98">
        <v>74.14</v>
      </c>
      <c r="L354" s="98">
        <v>0</v>
      </c>
      <c r="M354" s="98">
        <v>0</v>
      </c>
    </row>
    <row r="355" spans="1:13" ht="20.100000000000001" customHeight="1" x14ac:dyDescent="0.25">
      <c r="A355" s="334"/>
      <c r="B355" s="334"/>
      <c r="C355" s="334"/>
      <c r="D355" s="334"/>
      <c r="E355" s="279" t="s">
        <v>352</v>
      </c>
      <c r="F355" s="309" t="s">
        <v>289</v>
      </c>
      <c r="G355" s="309" t="s">
        <v>289</v>
      </c>
      <c r="H355" s="40" t="s">
        <v>37</v>
      </c>
      <c r="I355" s="309" t="s">
        <v>289</v>
      </c>
      <c r="J355" s="309" t="s">
        <v>289</v>
      </c>
      <c r="K355" s="309" t="s">
        <v>289</v>
      </c>
      <c r="L355" s="309" t="s">
        <v>289</v>
      </c>
      <c r="M355" s="309" t="s">
        <v>289</v>
      </c>
    </row>
    <row r="356" spans="1:13" ht="20.100000000000001" customHeight="1" x14ac:dyDescent="0.25">
      <c r="A356" s="334"/>
      <c r="B356" s="334"/>
      <c r="C356" s="334"/>
      <c r="D356" s="334"/>
      <c r="E356" s="279" t="s">
        <v>343</v>
      </c>
      <c r="F356" s="309" t="s">
        <v>289</v>
      </c>
      <c r="G356" s="309" t="s">
        <v>289</v>
      </c>
      <c r="H356" s="40" t="s">
        <v>58</v>
      </c>
      <c r="I356" s="309" t="s">
        <v>289</v>
      </c>
      <c r="J356" s="309" t="s">
        <v>289</v>
      </c>
      <c r="K356" s="309" t="s">
        <v>289</v>
      </c>
      <c r="L356" s="309" t="s">
        <v>289</v>
      </c>
      <c r="M356" s="309" t="s">
        <v>289</v>
      </c>
    </row>
    <row r="357" spans="1:13" ht="20.100000000000001" customHeight="1" x14ac:dyDescent="0.25">
      <c r="A357" s="335"/>
      <c r="B357" s="335"/>
      <c r="C357" s="335"/>
      <c r="D357" s="335"/>
      <c r="E357" s="279" t="s">
        <v>32</v>
      </c>
      <c r="F357" s="309" t="s">
        <v>289</v>
      </c>
      <c r="G357" s="309" t="s">
        <v>289</v>
      </c>
      <c r="H357" s="40" t="s">
        <v>38</v>
      </c>
      <c r="I357" s="309" t="s">
        <v>289</v>
      </c>
      <c r="J357" s="309" t="s">
        <v>289</v>
      </c>
      <c r="K357" s="309" t="s">
        <v>289</v>
      </c>
      <c r="L357" s="309" t="s">
        <v>289</v>
      </c>
      <c r="M357" s="309" t="s">
        <v>289</v>
      </c>
    </row>
    <row r="358" spans="1:13" ht="50.1" customHeight="1" x14ac:dyDescent="0.25">
      <c r="A358" s="333" t="s">
        <v>28</v>
      </c>
      <c r="B358" s="333" t="s">
        <v>21</v>
      </c>
      <c r="C358" s="333" t="s">
        <v>52</v>
      </c>
      <c r="D358" s="333" t="s">
        <v>36</v>
      </c>
      <c r="E358" s="116" t="s">
        <v>432</v>
      </c>
      <c r="F358" s="96" t="s">
        <v>35</v>
      </c>
      <c r="G358" s="96" t="s">
        <v>25</v>
      </c>
      <c r="H358" s="96">
        <v>1</v>
      </c>
      <c r="I358" s="96">
        <v>0</v>
      </c>
      <c r="J358" s="96">
        <v>0</v>
      </c>
      <c r="K358" s="98">
        <v>150</v>
      </c>
      <c r="L358" s="98">
        <v>0</v>
      </c>
      <c r="M358" s="98">
        <v>0</v>
      </c>
    </row>
    <row r="359" spans="1:13" ht="20.100000000000001" customHeight="1" x14ac:dyDescent="0.25">
      <c r="A359" s="334"/>
      <c r="B359" s="334"/>
      <c r="C359" s="334"/>
      <c r="D359" s="334"/>
      <c r="E359" s="279" t="s">
        <v>352</v>
      </c>
      <c r="F359" s="309" t="s">
        <v>289</v>
      </c>
      <c r="G359" s="309" t="s">
        <v>289</v>
      </c>
      <c r="H359" s="40" t="s">
        <v>58</v>
      </c>
      <c r="I359" s="309" t="s">
        <v>289</v>
      </c>
      <c r="J359" s="309" t="s">
        <v>289</v>
      </c>
      <c r="K359" s="309" t="s">
        <v>289</v>
      </c>
      <c r="L359" s="309" t="s">
        <v>289</v>
      </c>
      <c r="M359" s="309" t="s">
        <v>289</v>
      </c>
    </row>
    <row r="360" spans="1:13" ht="20.100000000000001" customHeight="1" x14ac:dyDescent="0.25">
      <c r="A360" s="334"/>
      <c r="B360" s="334"/>
      <c r="C360" s="334"/>
      <c r="D360" s="334"/>
      <c r="E360" s="279" t="s">
        <v>343</v>
      </c>
      <c r="F360" s="309" t="s">
        <v>289</v>
      </c>
      <c r="G360" s="309" t="s">
        <v>289</v>
      </c>
      <c r="H360" s="40" t="s">
        <v>229</v>
      </c>
      <c r="I360" s="309" t="s">
        <v>289</v>
      </c>
      <c r="J360" s="309" t="s">
        <v>289</v>
      </c>
      <c r="K360" s="309" t="s">
        <v>289</v>
      </c>
      <c r="L360" s="309" t="s">
        <v>289</v>
      </c>
      <c r="M360" s="309" t="s">
        <v>289</v>
      </c>
    </row>
    <row r="361" spans="1:13" ht="20.100000000000001" customHeight="1" x14ac:dyDescent="0.25">
      <c r="A361" s="335"/>
      <c r="B361" s="335"/>
      <c r="C361" s="335"/>
      <c r="D361" s="335"/>
      <c r="E361" s="279" t="s">
        <v>32</v>
      </c>
      <c r="F361" s="309" t="s">
        <v>289</v>
      </c>
      <c r="G361" s="309" t="s">
        <v>289</v>
      </c>
      <c r="H361" s="40" t="s">
        <v>230</v>
      </c>
      <c r="I361" s="309" t="s">
        <v>289</v>
      </c>
      <c r="J361" s="309" t="s">
        <v>289</v>
      </c>
      <c r="K361" s="309" t="s">
        <v>289</v>
      </c>
      <c r="L361" s="309" t="s">
        <v>289</v>
      </c>
      <c r="M361" s="309" t="s">
        <v>289</v>
      </c>
    </row>
    <row r="362" spans="1:13" ht="50.1" customHeight="1" x14ac:dyDescent="0.25">
      <c r="A362" s="333" t="s">
        <v>28</v>
      </c>
      <c r="B362" s="333" t="s">
        <v>21</v>
      </c>
      <c r="C362" s="333" t="s">
        <v>52</v>
      </c>
      <c r="D362" s="333" t="s">
        <v>36</v>
      </c>
      <c r="E362" s="116" t="s">
        <v>614</v>
      </c>
      <c r="F362" s="96" t="s">
        <v>35</v>
      </c>
      <c r="G362" s="96" t="s">
        <v>25</v>
      </c>
      <c r="H362" s="96">
        <v>1</v>
      </c>
      <c r="I362" s="96">
        <v>0</v>
      </c>
      <c r="J362" s="96">
        <v>0</v>
      </c>
      <c r="K362" s="98">
        <v>344.7</v>
      </c>
      <c r="L362" s="98">
        <v>0</v>
      </c>
      <c r="M362" s="98">
        <v>0</v>
      </c>
    </row>
    <row r="363" spans="1:13" ht="20.100000000000001" customHeight="1" x14ac:dyDescent="0.25">
      <c r="A363" s="334"/>
      <c r="B363" s="334"/>
      <c r="C363" s="334"/>
      <c r="D363" s="334"/>
      <c r="E363" s="279" t="s">
        <v>352</v>
      </c>
      <c r="F363" s="309" t="s">
        <v>289</v>
      </c>
      <c r="G363" s="309" t="s">
        <v>289</v>
      </c>
      <c r="H363" s="40" t="s">
        <v>58</v>
      </c>
      <c r="I363" s="309" t="s">
        <v>289</v>
      </c>
      <c r="J363" s="309" t="s">
        <v>289</v>
      </c>
      <c r="K363" s="309" t="s">
        <v>289</v>
      </c>
      <c r="L363" s="309" t="s">
        <v>289</v>
      </c>
      <c r="M363" s="309" t="s">
        <v>289</v>
      </c>
    </row>
    <row r="364" spans="1:13" ht="20.100000000000001" customHeight="1" x14ac:dyDescent="0.25">
      <c r="A364" s="334"/>
      <c r="B364" s="334"/>
      <c r="C364" s="334"/>
      <c r="D364" s="334"/>
      <c r="E364" s="279" t="s">
        <v>343</v>
      </c>
      <c r="F364" s="309" t="s">
        <v>289</v>
      </c>
      <c r="G364" s="309" t="s">
        <v>289</v>
      </c>
      <c r="H364" s="40" t="s">
        <v>229</v>
      </c>
      <c r="I364" s="309" t="s">
        <v>289</v>
      </c>
      <c r="J364" s="309" t="s">
        <v>289</v>
      </c>
      <c r="K364" s="309" t="s">
        <v>289</v>
      </c>
      <c r="L364" s="309" t="s">
        <v>289</v>
      </c>
      <c r="M364" s="309" t="s">
        <v>289</v>
      </c>
    </row>
    <row r="365" spans="1:13" ht="20.100000000000001" customHeight="1" x14ac:dyDescent="0.25">
      <c r="A365" s="335"/>
      <c r="B365" s="335"/>
      <c r="C365" s="335"/>
      <c r="D365" s="335"/>
      <c r="E365" s="279" t="s">
        <v>32</v>
      </c>
      <c r="F365" s="309" t="s">
        <v>289</v>
      </c>
      <c r="G365" s="309" t="s">
        <v>289</v>
      </c>
      <c r="H365" s="40" t="s">
        <v>230</v>
      </c>
      <c r="I365" s="309" t="s">
        <v>289</v>
      </c>
      <c r="J365" s="309" t="s">
        <v>289</v>
      </c>
      <c r="K365" s="309" t="s">
        <v>289</v>
      </c>
      <c r="L365" s="309" t="s">
        <v>289</v>
      </c>
      <c r="M365" s="309" t="s">
        <v>289</v>
      </c>
    </row>
    <row r="366" spans="1:13" ht="74.25" customHeight="1" x14ac:dyDescent="0.25">
      <c r="A366" s="333" t="s">
        <v>28</v>
      </c>
      <c r="B366" s="333" t="s">
        <v>21</v>
      </c>
      <c r="C366" s="333" t="s">
        <v>52</v>
      </c>
      <c r="D366" s="333" t="s">
        <v>36</v>
      </c>
      <c r="E366" s="116" t="s">
        <v>430</v>
      </c>
      <c r="F366" s="96" t="s">
        <v>35</v>
      </c>
      <c r="G366" s="96" t="s">
        <v>25</v>
      </c>
      <c r="H366" s="96">
        <v>1</v>
      </c>
      <c r="I366" s="96">
        <v>0</v>
      </c>
      <c r="J366" s="96">
        <v>0</v>
      </c>
      <c r="K366" s="98">
        <v>5.99</v>
      </c>
      <c r="L366" s="98">
        <v>0</v>
      </c>
      <c r="M366" s="98">
        <v>0</v>
      </c>
    </row>
    <row r="367" spans="1:13" ht="20.100000000000001" customHeight="1" x14ac:dyDescent="0.25">
      <c r="A367" s="334"/>
      <c r="B367" s="334"/>
      <c r="C367" s="334"/>
      <c r="D367" s="334"/>
      <c r="E367" s="91" t="s">
        <v>352</v>
      </c>
      <c r="F367" s="309" t="s">
        <v>289</v>
      </c>
      <c r="G367" s="309" t="s">
        <v>289</v>
      </c>
      <c r="H367" s="40" t="s">
        <v>64</v>
      </c>
      <c r="I367" s="309" t="s">
        <v>289</v>
      </c>
      <c r="J367" s="309" t="s">
        <v>289</v>
      </c>
      <c r="K367" s="309" t="s">
        <v>289</v>
      </c>
      <c r="L367" s="309" t="s">
        <v>289</v>
      </c>
      <c r="M367" s="309" t="s">
        <v>289</v>
      </c>
    </row>
    <row r="368" spans="1:13" ht="20.100000000000001" customHeight="1" x14ac:dyDescent="0.25">
      <c r="A368" s="334"/>
      <c r="B368" s="334"/>
      <c r="C368" s="334"/>
      <c r="D368" s="334"/>
      <c r="E368" s="91" t="s">
        <v>343</v>
      </c>
      <c r="F368" s="309" t="s">
        <v>289</v>
      </c>
      <c r="G368" s="309" t="s">
        <v>289</v>
      </c>
      <c r="H368" s="40" t="s">
        <v>71</v>
      </c>
      <c r="I368" s="309" t="s">
        <v>289</v>
      </c>
      <c r="J368" s="309" t="s">
        <v>289</v>
      </c>
      <c r="K368" s="309" t="s">
        <v>289</v>
      </c>
      <c r="L368" s="309" t="s">
        <v>289</v>
      </c>
      <c r="M368" s="309" t="s">
        <v>289</v>
      </c>
    </row>
    <row r="369" spans="1:13" ht="20.100000000000001" customHeight="1" x14ac:dyDescent="0.25">
      <c r="A369" s="335"/>
      <c r="B369" s="335"/>
      <c r="C369" s="335"/>
      <c r="D369" s="335"/>
      <c r="E369" s="91" t="s">
        <v>32</v>
      </c>
      <c r="F369" s="309" t="s">
        <v>289</v>
      </c>
      <c r="G369" s="309" t="s">
        <v>289</v>
      </c>
      <c r="H369" s="40" t="s">
        <v>71</v>
      </c>
      <c r="I369" s="309" t="s">
        <v>289</v>
      </c>
      <c r="J369" s="309" t="s">
        <v>289</v>
      </c>
      <c r="K369" s="309" t="s">
        <v>289</v>
      </c>
      <c r="L369" s="309" t="s">
        <v>289</v>
      </c>
      <c r="M369" s="309" t="s">
        <v>289</v>
      </c>
    </row>
    <row r="370" spans="1:13" ht="89.25" customHeight="1" x14ac:dyDescent="0.25">
      <c r="A370" s="330" t="s">
        <v>28</v>
      </c>
      <c r="B370" s="330" t="s">
        <v>21</v>
      </c>
      <c r="C370" s="330" t="s">
        <v>52</v>
      </c>
      <c r="D370" s="330" t="s">
        <v>36</v>
      </c>
      <c r="E370" s="116" t="s">
        <v>615</v>
      </c>
      <c r="F370" s="96" t="s">
        <v>35</v>
      </c>
      <c r="G370" s="96" t="s">
        <v>25</v>
      </c>
      <c r="H370" s="96">
        <v>1</v>
      </c>
      <c r="I370" s="96">
        <v>0</v>
      </c>
      <c r="J370" s="96">
        <v>0</v>
      </c>
      <c r="K370" s="98">
        <v>41</v>
      </c>
      <c r="L370" s="98">
        <v>0</v>
      </c>
      <c r="M370" s="98">
        <v>0</v>
      </c>
    </row>
    <row r="371" spans="1:13" ht="20.100000000000001" customHeight="1" x14ac:dyDescent="0.25">
      <c r="A371" s="331"/>
      <c r="B371" s="331"/>
      <c r="C371" s="331"/>
      <c r="D371" s="331"/>
      <c r="E371" s="91" t="s">
        <v>343</v>
      </c>
      <c r="F371" s="309" t="s">
        <v>289</v>
      </c>
      <c r="G371" s="309" t="s">
        <v>289</v>
      </c>
      <c r="H371" s="40" t="s">
        <v>39</v>
      </c>
      <c r="I371" s="309" t="s">
        <v>289</v>
      </c>
      <c r="J371" s="309" t="s">
        <v>289</v>
      </c>
      <c r="K371" s="309" t="s">
        <v>289</v>
      </c>
      <c r="L371" s="309" t="s">
        <v>289</v>
      </c>
      <c r="M371" s="309" t="s">
        <v>289</v>
      </c>
    </row>
    <row r="372" spans="1:13" ht="20.100000000000001" customHeight="1" x14ac:dyDescent="0.25">
      <c r="A372" s="332"/>
      <c r="B372" s="332"/>
      <c r="C372" s="332"/>
      <c r="D372" s="332"/>
      <c r="E372" s="91" t="s">
        <v>32</v>
      </c>
      <c r="F372" s="309" t="s">
        <v>289</v>
      </c>
      <c r="G372" s="309" t="s">
        <v>289</v>
      </c>
      <c r="H372" s="40" t="s">
        <v>39</v>
      </c>
      <c r="I372" s="309" t="s">
        <v>289</v>
      </c>
      <c r="J372" s="309" t="s">
        <v>289</v>
      </c>
      <c r="K372" s="309" t="s">
        <v>289</v>
      </c>
      <c r="L372" s="309" t="s">
        <v>289</v>
      </c>
      <c r="M372" s="309" t="s">
        <v>289</v>
      </c>
    </row>
    <row r="373" spans="1:13" ht="73.5" customHeight="1" x14ac:dyDescent="0.25">
      <c r="A373" s="330" t="s">
        <v>28</v>
      </c>
      <c r="B373" s="330" t="s">
        <v>21</v>
      </c>
      <c r="C373" s="330" t="s">
        <v>52</v>
      </c>
      <c r="D373" s="330" t="s">
        <v>36</v>
      </c>
      <c r="E373" s="116" t="s">
        <v>616</v>
      </c>
      <c r="F373" s="96" t="s">
        <v>35</v>
      </c>
      <c r="G373" s="96" t="s">
        <v>25</v>
      </c>
      <c r="H373" s="96">
        <v>1</v>
      </c>
      <c r="I373" s="96">
        <v>0</v>
      </c>
      <c r="J373" s="96">
        <v>0</v>
      </c>
      <c r="K373" s="98">
        <v>1014.86</v>
      </c>
      <c r="L373" s="98">
        <v>0</v>
      </c>
      <c r="M373" s="98">
        <v>0</v>
      </c>
    </row>
    <row r="374" spans="1:13" ht="20.100000000000001" customHeight="1" x14ac:dyDescent="0.25">
      <c r="A374" s="331"/>
      <c r="B374" s="331"/>
      <c r="C374" s="331"/>
      <c r="D374" s="331"/>
      <c r="E374" s="91" t="s">
        <v>343</v>
      </c>
      <c r="F374" s="309" t="s">
        <v>289</v>
      </c>
      <c r="G374" s="309" t="s">
        <v>289</v>
      </c>
      <c r="H374" s="40" t="s">
        <v>57</v>
      </c>
      <c r="I374" s="309" t="s">
        <v>289</v>
      </c>
      <c r="J374" s="309" t="s">
        <v>289</v>
      </c>
      <c r="K374" s="309" t="s">
        <v>289</v>
      </c>
      <c r="L374" s="309" t="s">
        <v>289</v>
      </c>
      <c r="M374" s="309" t="s">
        <v>289</v>
      </c>
    </row>
    <row r="375" spans="1:13" ht="20.100000000000001" customHeight="1" x14ac:dyDescent="0.25">
      <c r="A375" s="332"/>
      <c r="B375" s="332"/>
      <c r="C375" s="332"/>
      <c r="D375" s="332"/>
      <c r="E375" s="91" t="s">
        <v>32</v>
      </c>
      <c r="F375" s="309" t="s">
        <v>289</v>
      </c>
      <c r="G375" s="309" t="s">
        <v>289</v>
      </c>
      <c r="H375" s="40" t="s">
        <v>57</v>
      </c>
      <c r="I375" s="309" t="s">
        <v>289</v>
      </c>
      <c r="J375" s="309" t="s">
        <v>289</v>
      </c>
      <c r="K375" s="309" t="s">
        <v>289</v>
      </c>
      <c r="L375" s="309" t="s">
        <v>289</v>
      </c>
      <c r="M375" s="309" t="s">
        <v>289</v>
      </c>
    </row>
    <row r="376" spans="1:13" ht="40.5" customHeight="1" x14ac:dyDescent="0.25">
      <c r="A376" s="330" t="s">
        <v>28</v>
      </c>
      <c r="B376" s="330" t="s">
        <v>21</v>
      </c>
      <c r="C376" s="330" t="s">
        <v>52</v>
      </c>
      <c r="D376" s="330" t="s">
        <v>36</v>
      </c>
      <c r="E376" s="116" t="s">
        <v>617</v>
      </c>
      <c r="F376" s="96" t="s">
        <v>35</v>
      </c>
      <c r="G376" s="96" t="s">
        <v>25</v>
      </c>
      <c r="H376" s="96">
        <v>1</v>
      </c>
      <c r="I376" s="96">
        <v>0</v>
      </c>
      <c r="J376" s="96">
        <v>0</v>
      </c>
      <c r="K376" s="98">
        <v>2748.81</v>
      </c>
      <c r="L376" s="98">
        <v>0</v>
      </c>
      <c r="M376" s="98">
        <v>0</v>
      </c>
    </row>
    <row r="377" spans="1:13" ht="20.100000000000001" customHeight="1" x14ac:dyDescent="0.25">
      <c r="A377" s="331"/>
      <c r="B377" s="331"/>
      <c r="C377" s="331"/>
      <c r="D377" s="331"/>
      <c r="E377" s="91" t="s">
        <v>343</v>
      </c>
      <c r="F377" s="309" t="s">
        <v>289</v>
      </c>
      <c r="G377" s="309" t="s">
        <v>289</v>
      </c>
      <c r="H377" s="40" t="s">
        <v>230</v>
      </c>
      <c r="I377" s="309" t="s">
        <v>289</v>
      </c>
      <c r="J377" s="309" t="s">
        <v>289</v>
      </c>
      <c r="K377" s="309" t="s">
        <v>289</v>
      </c>
      <c r="L377" s="309" t="s">
        <v>289</v>
      </c>
      <c r="M377" s="309" t="s">
        <v>289</v>
      </c>
    </row>
    <row r="378" spans="1:13" ht="20.100000000000001" customHeight="1" x14ac:dyDescent="0.25">
      <c r="A378" s="332"/>
      <c r="B378" s="332"/>
      <c r="C378" s="332"/>
      <c r="D378" s="332"/>
      <c r="E378" s="91" t="s">
        <v>32</v>
      </c>
      <c r="F378" s="309" t="s">
        <v>289</v>
      </c>
      <c r="G378" s="309" t="s">
        <v>289</v>
      </c>
      <c r="H378" s="40" t="s">
        <v>39</v>
      </c>
      <c r="I378" s="309" t="s">
        <v>289</v>
      </c>
      <c r="J378" s="309" t="s">
        <v>289</v>
      </c>
      <c r="K378" s="309" t="s">
        <v>289</v>
      </c>
      <c r="L378" s="309" t="s">
        <v>289</v>
      </c>
      <c r="M378" s="309" t="s">
        <v>289</v>
      </c>
    </row>
    <row r="379" spans="1:13" ht="50.1" customHeight="1" x14ac:dyDescent="0.25">
      <c r="A379" s="142" t="s">
        <v>19</v>
      </c>
      <c r="B379" s="142" t="s">
        <v>19</v>
      </c>
      <c r="C379" s="142" t="s">
        <v>19</v>
      </c>
      <c r="D379" s="142" t="s">
        <v>19</v>
      </c>
      <c r="E379" s="143" t="s">
        <v>429</v>
      </c>
      <c r="F379" s="142" t="s">
        <v>596</v>
      </c>
      <c r="G379" s="142" t="s">
        <v>25</v>
      </c>
      <c r="H379" s="214">
        <f>H380</f>
        <v>19</v>
      </c>
      <c r="I379" s="214">
        <f t="shared" ref="I379:J379" si="12">I380</f>
        <v>0</v>
      </c>
      <c r="J379" s="214">
        <f t="shared" si="12"/>
        <v>0</v>
      </c>
      <c r="K379" s="144">
        <f>K380</f>
        <v>106.38</v>
      </c>
      <c r="L379" s="144">
        <f t="shared" ref="L379:M379" si="13">L380</f>
        <v>0</v>
      </c>
      <c r="M379" s="144">
        <f t="shared" si="13"/>
        <v>0</v>
      </c>
    </row>
    <row r="380" spans="1:13" ht="50.1" customHeight="1" x14ac:dyDescent="0.25">
      <c r="A380" s="333" t="s">
        <v>28</v>
      </c>
      <c r="B380" s="333" t="s">
        <v>21</v>
      </c>
      <c r="C380" s="333" t="s">
        <v>52</v>
      </c>
      <c r="D380" s="333" t="s">
        <v>36</v>
      </c>
      <c r="E380" s="116" t="s">
        <v>428</v>
      </c>
      <c r="F380" s="96" t="s">
        <v>596</v>
      </c>
      <c r="G380" s="96" t="s">
        <v>25</v>
      </c>
      <c r="H380" s="96">
        <v>19</v>
      </c>
      <c r="I380" s="96">
        <v>0</v>
      </c>
      <c r="J380" s="96">
        <v>0</v>
      </c>
      <c r="K380" s="98">
        <v>106.38</v>
      </c>
      <c r="L380" s="98">
        <v>0</v>
      </c>
      <c r="M380" s="98">
        <v>0</v>
      </c>
    </row>
    <row r="381" spans="1:13" ht="20.100000000000001" customHeight="1" x14ac:dyDescent="0.25">
      <c r="A381" s="334"/>
      <c r="B381" s="334"/>
      <c r="C381" s="334"/>
      <c r="D381" s="334"/>
      <c r="E381" s="279" t="s">
        <v>352</v>
      </c>
      <c r="F381" s="309" t="s">
        <v>289</v>
      </c>
      <c r="G381" s="309" t="s">
        <v>289</v>
      </c>
      <c r="H381" s="40" t="s">
        <v>66</v>
      </c>
      <c r="I381" s="309" t="s">
        <v>289</v>
      </c>
      <c r="J381" s="309" t="s">
        <v>289</v>
      </c>
      <c r="K381" s="309" t="s">
        <v>289</v>
      </c>
      <c r="L381" s="309" t="s">
        <v>289</v>
      </c>
      <c r="M381" s="309" t="s">
        <v>289</v>
      </c>
    </row>
    <row r="382" spans="1:13" ht="20.100000000000001" customHeight="1" x14ac:dyDescent="0.25">
      <c r="A382" s="334"/>
      <c r="B382" s="334"/>
      <c r="C382" s="334"/>
      <c r="D382" s="334"/>
      <c r="E382" s="279" t="s">
        <v>343</v>
      </c>
      <c r="F382" s="309" t="s">
        <v>289</v>
      </c>
      <c r="G382" s="309" t="s">
        <v>289</v>
      </c>
      <c r="H382" s="40" t="s">
        <v>39</v>
      </c>
      <c r="I382" s="309" t="s">
        <v>289</v>
      </c>
      <c r="J382" s="309" t="s">
        <v>289</v>
      </c>
      <c r="K382" s="309" t="s">
        <v>289</v>
      </c>
      <c r="L382" s="309" t="s">
        <v>289</v>
      </c>
      <c r="M382" s="309" t="s">
        <v>289</v>
      </c>
    </row>
    <row r="383" spans="1:13" ht="20.100000000000001" customHeight="1" x14ac:dyDescent="0.25">
      <c r="A383" s="335"/>
      <c r="B383" s="335"/>
      <c r="C383" s="335"/>
      <c r="D383" s="335"/>
      <c r="E383" s="279" t="s">
        <v>32</v>
      </c>
      <c r="F383" s="309" t="s">
        <v>289</v>
      </c>
      <c r="G383" s="309" t="s">
        <v>289</v>
      </c>
      <c r="H383" s="40" t="s">
        <v>39</v>
      </c>
      <c r="I383" s="309" t="s">
        <v>289</v>
      </c>
      <c r="J383" s="309" t="s">
        <v>289</v>
      </c>
      <c r="K383" s="309" t="s">
        <v>289</v>
      </c>
      <c r="L383" s="309" t="s">
        <v>289</v>
      </c>
      <c r="M383" s="309" t="s">
        <v>289</v>
      </c>
    </row>
    <row r="384" spans="1:13" ht="50.1" customHeight="1" x14ac:dyDescent="0.25">
      <c r="A384" s="161">
        <v>1</v>
      </c>
      <c r="B384" s="162" t="s">
        <v>21</v>
      </c>
      <c r="C384" s="161">
        <v>85722</v>
      </c>
      <c r="D384" s="161" t="s">
        <v>19</v>
      </c>
      <c r="E384" s="216" t="s">
        <v>269</v>
      </c>
      <c r="F384" s="162" t="s">
        <v>24</v>
      </c>
      <c r="G384" s="135" t="s">
        <v>25</v>
      </c>
      <c r="H384" s="135">
        <f>H392</f>
        <v>1</v>
      </c>
      <c r="I384" s="161">
        <v>0</v>
      </c>
      <c r="J384" s="161">
        <v>1</v>
      </c>
      <c r="K384" s="215">
        <f>K385+K392</f>
        <v>211394</v>
      </c>
      <c r="L384" s="215">
        <v>140000</v>
      </c>
      <c r="M384" s="215">
        <v>140000</v>
      </c>
    </row>
    <row r="385" spans="1:13" ht="39.950000000000003" customHeight="1" x14ac:dyDescent="0.25">
      <c r="A385" s="385">
        <v>1</v>
      </c>
      <c r="B385" s="388" t="s">
        <v>21</v>
      </c>
      <c r="C385" s="389">
        <v>85722</v>
      </c>
      <c r="D385" s="389" t="s">
        <v>270</v>
      </c>
      <c r="E385" s="116" t="s">
        <v>442</v>
      </c>
      <c r="F385" s="97" t="s">
        <v>24</v>
      </c>
      <c r="G385" s="96" t="s">
        <v>25</v>
      </c>
      <c r="H385" s="96">
        <v>0</v>
      </c>
      <c r="I385" s="96">
        <v>0</v>
      </c>
      <c r="J385" s="96">
        <v>1</v>
      </c>
      <c r="K385" s="98">
        <v>164334</v>
      </c>
      <c r="L385" s="98">
        <v>140000</v>
      </c>
      <c r="M385" s="98">
        <v>140000</v>
      </c>
    </row>
    <row r="386" spans="1:13" ht="34.5" customHeight="1" x14ac:dyDescent="0.25">
      <c r="A386" s="386"/>
      <c r="B386" s="388"/>
      <c r="C386" s="389"/>
      <c r="D386" s="389"/>
      <c r="E386" s="91" t="s">
        <v>443</v>
      </c>
      <c r="F386" s="309" t="s">
        <v>289</v>
      </c>
      <c r="G386" s="309" t="s">
        <v>289</v>
      </c>
      <c r="H386" s="253" t="s">
        <v>229</v>
      </c>
      <c r="I386" s="309" t="s">
        <v>289</v>
      </c>
      <c r="J386" s="309" t="s">
        <v>289</v>
      </c>
      <c r="K386" s="309" t="s">
        <v>289</v>
      </c>
      <c r="L386" s="309" t="s">
        <v>289</v>
      </c>
      <c r="M386" s="309" t="s">
        <v>289</v>
      </c>
    </row>
    <row r="387" spans="1:13" ht="20.100000000000001" customHeight="1" x14ac:dyDescent="0.25">
      <c r="A387" s="386"/>
      <c r="B387" s="388"/>
      <c r="C387" s="389"/>
      <c r="D387" s="389"/>
      <c r="E387" s="91" t="s">
        <v>343</v>
      </c>
      <c r="F387" s="309" t="s">
        <v>289</v>
      </c>
      <c r="G387" s="309" t="s">
        <v>289</v>
      </c>
      <c r="H387" s="253" t="s">
        <v>271</v>
      </c>
      <c r="I387" s="309" t="s">
        <v>289</v>
      </c>
      <c r="J387" s="309" t="s">
        <v>289</v>
      </c>
      <c r="K387" s="309" t="s">
        <v>289</v>
      </c>
      <c r="L387" s="309" t="s">
        <v>289</v>
      </c>
      <c r="M387" s="309" t="s">
        <v>289</v>
      </c>
    </row>
    <row r="388" spans="1:13" ht="20.100000000000001" customHeight="1" x14ac:dyDescent="0.25">
      <c r="A388" s="386"/>
      <c r="B388" s="388"/>
      <c r="C388" s="389"/>
      <c r="D388" s="389"/>
      <c r="E388" s="91" t="s">
        <v>32</v>
      </c>
      <c r="F388" s="309" t="s">
        <v>289</v>
      </c>
      <c r="G388" s="309" t="s">
        <v>289</v>
      </c>
      <c r="H388" s="253" t="s">
        <v>271</v>
      </c>
      <c r="I388" s="309" t="s">
        <v>289</v>
      </c>
      <c r="J388" s="309" t="s">
        <v>289</v>
      </c>
      <c r="K388" s="309" t="s">
        <v>289</v>
      </c>
      <c r="L388" s="309" t="s">
        <v>289</v>
      </c>
      <c r="M388" s="309" t="s">
        <v>289</v>
      </c>
    </row>
    <row r="389" spans="1:13" x14ac:dyDescent="0.25">
      <c r="A389" s="386"/>
      <c r="B389" s="388"/>
      <c r="C389" s="389"/>
      <c r="D389" s="389"/>
      <c r="E389" s="91" t="s">
        <v>444</v>
      </c>
      <c r="F389" s="309" t="s">
        <v>289</v>
      </c>
      <c r="G389" s="309" t="s">
        <v>289</v>
      </c>
      <c r="H389" s="253" t="s">
        <v>19</v>
      </c>
      <c r="I389" s="252" t="s">
        <v>71</v>
      </c>
      <c r="J389" s="252" t="s">
        <v>19</v>
      </c>
      <c r="K389" s="134" t="s">
        <v>19</v>
      </c>
      <c r="L389" s="134" t="s">
        <v>19</v>
      </c>
      <c r="M389" s="134" t="s">
        <v>19</v>
      </c>
    </row>
    <row r="390" spans="1:13" x14ac:dyDescent="0.25">
      <c r="A390" s="386"/>
      <c r="B390" s="388"/>
      <c r="C390" s="389"/>
      <c r="D390" s="389"/>
      <c r="E390" s="91" t="s">
        <v>343</v>
      </c>
      <c r="F390" s="309" t="s">
        <v>289</v>
      </c>
      <c r="G390" s="309" t="s">
        <v>289</v>
      </c>
      <c r="H390" s="253" t="s">
        <v>19</v>
      </c>
      <c r="I390" s="252" t="s">
        <v>272</v>
      </c>
      <c r="J390" s="252" t="s">
        <v>445</v>
      </c>
      <c r="K390" s="134" t="s">
        <v>19</v>
      </c>
      <c r="L390" s="134" t="s">
        <v>19</v>
      </c>
      <c r="M390" s="134" t="s">
        <v>19</v>
      </c>
    </row>
    <row r="391" spans="1:13" x14ac:dyDescent="0.25">
      <c r="A391" s="386"/>
      <c r="B391" s="388"/>
      <c r="C391" s="389"/>
      <c r="D391" s="389"/>
      <c r="E391" s="91" t="s">
        <v>32</v>
      </c>
      <c r="F391" s="309" t="s">
        <v>289</v>
      </c>
      <c r="G391" s="309" t="s">
        <v>289</v>
      </c>
      <c r="H391" s="280" t="s">
        <v>19</v>
      </c>
      <c r="I391" s="252" t="s">
        <v>272</v>
      </c>
      <c r="J391" s="252" t="s">
        <v>445</v>
      </c>
      <c r="K391" s="270" t="s">
        <v>19</v>
      </c>
      <c r="L391" s="270" t="s">
        <v>19</v>
      </c>
      <c r="M391" s="270" t="s">
        <v>19</v>
      </c>
    </row>
    <row r="392" spans="1:13" ht="78.75" x14ac:dyDescent="0.25">
      <c r="A392" s="386"/>
      <c r="B392" s="388"/>
      <c r="C392" s="389"/>
      <c r="D392" s="389"/>
      <c r="E392" s="116" t="s">
        <v>446</v>
      </c>
      <c r="F392" s="97" t="s">
        <v>24</v>
      </c>
      <c r="G392" s="96" t="s">
        <v>25</v>
      </c>
      <c r="H392" s="96">
        <v>1</v>
      </c>
      <c r="I392" s="96">
        <v>0</v>
      </c>
      <c r="J392" s="96">
        <v>0</v>
      </c>
      <c r="K392" s="98">
        <v>47060</v>
      </c>
      <c r="L392" s="98">
        <v>0</v>
      </c>
      <c r="M392" s="98">
        <v>0</v>
      </c>
    </row>
    <row r="393" spans="1:13" x14ac:dyDescent="0.25">
      <c r="A393" s="386"/>
      <c r="B393" s="388"/>
      <c r="C393" s="389"/>
      <c r="D393" s="389"/>
      <c r="E393" s="91" t="s">
        <v>447</v>
      </c>
      <c r="F393" s="309" t="s">
        <v>289</v>
      </c>
      <c r="G393" s="309" t="s">
        <v>289</v>
      </c>
      <c r="H393" s="280" t="s">
        <v>58</v>
      </c>
      <c r="I393" s="309" t="s">
        <v>289</v>
      </c>
      <c r="J393" s="309" t="s">
        <v>289</v>
      </c>
      <c r="K393" s="309" t="s">
        <v>289</v>
      </c>
      <c r="L393" s="309" t="s">
        <v>289</v>
      </c>
      <c r="M393" s="309" t="s">
        <v>289</v>
      </c>
    </row>
    <row r="394" spans="1:13" x14ac:dyDescent="0.25">
      <c r="A394" s="386"/>
      <c r="B394" s="388"/>
      <c r="C394" s="389"/>
      <c r="D394" s="389"/>
      <c r="E394" s="281" t="s">
        <v>448</v>
      </c>
      <c r="F394" s="309" t="s">
        <v>289</v>
      </c>
      <c r="G394" s="309" t="s">
        <v>289</v>
      </c>
      <c r="H394" s="280" t="s">
        <v>230</v>
      </c>
      <c r="I394" s="309" t="s">
        <v>289</v>
      </c>
      <c r="J394" s="309" t="s">
        <v>289</v>
      </c>
      <c r="K394" s="309" t="s">
        <v>289</v>
      </c>
      <c r="L394" s="309" t="s">
        <v>289</v>
      </c>
      <c r="M394" s="309" t="s">
        <v>289</v>
      </c>
    </row>
    <row r="395" spans="1:13" x14ac:dyDescent="0.25">
      <c r="A395" s="386"/>
      <c r="B395" s="388"/>
      <c r="C395" s="389"/>
      <c r="D395" s="389"/>
      <c r="E395" s="91" t="s">
        <v>444</v>
      </c>
      <c r="F395" s="309" t="s">
        <v>289</v>
      </c>
      <c r="G395" s="309" t="s">
        <v>289</v>
      </c>
      <c r="H395" s="280" t="s">
        <v>227</v>
      </c>
      <c r="I395" s="309" t="s">
        <v>289</v>
      </c>
      <c r="J395" s="309" t="s">
        <v>289</v>
      </c>
      <c r="K395" s="309" t="s">
        <v>289</v>
      </c>
      <c r="L395" s="309" t="s">
        <v>289</v>
      </c>
      <c r="M395" s="309" t="s">
        <v>289</v>
      </c>
    </row>
    <row r="396" spans="1:13" x14ac:dyDescent="0.25">
      <c r="A396" s="386"/>
      <c r="B396" s="388"/>
      <c r="C396" s="389"/>
      <c r="D396" s="389"/>
      <c r="E396" s="91" t="s">
        <v>343</v>
      </c>
      <c r="F396" s="309" t="s">
        <v>289</v>
      </c>
      <c r="G396" s="309" t="s">
        <v>289</v>
      </c>
      <c r="H396" s="280" t="s">
        <v>39</v>
      </c>
      <c r="I396" s="309" t="s">
        <v>289</v>
      </c>
      <c r="J396" s="309" t="s">
        <v>289</v>
      </c>
      <c r="K396" s="309" t="s">
        <v>289</v>
      </c>
      <c r="L396" s="309" t="s">
        <v>289</v>
      </c>
      <c r="M396" s="309" t="s">
        <v>289</v>
      </c>
    </row>
    <row r="397" spans="1:13" x14ac:dyDescent="0.25">
      <c r="A397" s="387"/>
      <c r="B397" s="388"/>
      <c r="C397" s="389"/>
      <c r="D397" s="389"/>
      <c r="E397" s="91" t="s">
        <v>32</v>
      </c>
      <c r="F397" s="309" t="s">
        <v>289</v>
      </c>
      <c r="G397" s="309" t="s">
        <v>289</v>
      </c>
      <c r="H397" s="280" t="s">
        <v>39</v>
      </c>
      <c r="I397" s="309" t="s">
        <v>289</v>
      </c>
      <c r="J397" s="309" t="s">
        <v>289</v>
      </c>
      <c r="K397" s="309" t="s">
        <v>289</v>
      </c>
      <c r="L397" s="309" t="s">
        <v>289</v>
      </c>
      <c r="M397" s="309" t="s">
        <v>289</v>
      </c>
    </row>
  </sheetData>
  <autoFilter ref="A1:X397">
    <filterColumn colId="9" showButton="0"/>
    <filterColumn colId="10" showButton="0"/>
    <filterColumn colId="11" showButton="0"/>
  </autoFilter>
  <mergeCells count="429">
    <mergeCell ref="A23:A29"/>
    <mergeCell ref="B23:B29"/>
    <mergeCell ref="C23:C29"/>
    <mergeCell ref="D23:D29"/>
    <mergeCell ref="E30:E31"/>
    <mergeCell ref="K30:K31"/>
    <mergeCell ref="L30:L31"/>
    <mergeCell ref="M30:M31"/>
    <mergeCell ref="E23:E24"/>
    <mergeCell ref="K23:K24"/>
    <mergeCell ref="L23:L24"/>
    <mergeCell ref="M23:M24"/>
    <mergeCell ref="E173:E174"/>
    <mergeCell ref="K173:K174"/>
    <mergeCell ref="L173:L174"/>
    <mergeCell ref="M173:M174"/>
    <mergeCell ref="E96:E97"/>
    <mergeCell ref="K96:K97"/>
    <mergeCell ref="L96:L97"/>
    <mergeCell ref="M96:M97"/>
    <mergeCell ref="A146:A150"/>
    <mergeCell ref="B146:B150"/>
    <mergeCell ref="C146:C150"/>
    <mergeCell ref="D146:D150"/>
    <mergeCell ref="A104:A106"/>
    <mergeCell ref="B104:B106"/>
    <mergeCell ref="C104:C106"/>
    <mergeCell ref="D104:D106"/>
    <mergeCell ref="E171:E172"/>
    <mergeCell ref="A171:A172"/>
    <mergeCell ref="B171:B172"/>
    <mergeCell ref="C171:C172"/>
    <mergeCell ref="D171:D172"/>
    <mergeCell ref="K171:K172"/>
    <mergeCell ref="L171:L172"/>
    <mergeCell ref="M171:M172"/>
    <mergeCell ref="E88:E89"/>
    <mergeCell ref="K88:K89"/>
    <mergeCell ref="K84:K85"/>
    <mergeCell ref="L84:L85"/>
    <mergeCell ref="M84:M85"/>
    <mergeCell ref="L88:L89"/>
    <mergeCell ref="M88:M89"/>
    <mergeCell ref="K72:K73"/>
    <mergeCell ref="L72:L73"/>
    <mergeCell ref="M72:M73"/>
    <mergeCell ref="E72:E73"/>
    <mergeCell ref="E84:E85"/>
    <mergeCell ref="K56:K57"/>
    <mergeCell ref="L56:L57"/>
    <mergeCell ref="M56:M57"/>
    <mergeCell ref="E56:E57"/>
    <mergeCell ref="E68:E69"/>
    <mergeCell ref="K68:K69"/>
    <mergeCell ref="L68:L69"/>
    <mergeCell ref="M68:M69"/>
    <mergeCell ref="K48:K49"/>
    <mergeCell ref="L48:L49"/>
    <mergeCell ref="M48:M49"/>
    <mergeCell ref="E48:E49"/>
    <mergeCell ref="E61:E62"/>
    <mergeCell ref="K61:K62"/>
    <mergeCell ref="L61:L62"/>
    <mergeCell ref="M61:M62"/>
    <mergeCell ref="K194:K195"/>
    <mergeCell ref="L194:L195"/>
    <mergeCell ref="M194:M195"/>
    <mergeCell ref="E194:E195"/>
    <mergeCell ref="A194:A195"/>
    <mergeCell ref="B194:B195"/>
    <mergeCell ref="C194:C195"/>
    <mergeCell ref="D194:D195"/>
    <mergeCell ref="A385:A397"/>
    <mergeCell ref="B385:B397"/>
    <mergeCell ref="C385:C397"/>
    <mergeCell ref="D385:D397"/>
    <mergeCell ref="A297:A301"/>
    <mergeCell ref="B297:B301"/>
    <mergeCell ref="C297:C301"/>
    <mergeCell ref="D297:D301"/>
    <mergeCell ref="A366:A369"/>
    <mergeCell ref="B366:B369"/>
    <mergeCell ref="C366:C369"/>
    <mergeCell ref="D366:D369"/>
    <mergeCell ref="B310:B313"/>
    <mergeCell ref="C310:C313"/>
    <mergeCell ref="D310:D313"/>
    <mergeCell ref="A342:A345"/>
    <mergeCell ref="A48:A55"/>
    <mergeCell ref="D61:D67"/>
    <mergeCell ref="C61:C67"/>
    <mergeCell ref="B61:B67"/>
    <mergeCell ref="A61:A67"/>
    <mergeCell ref="D48:D55"/>
    <mergeCell ref="C48:C55"/>
    <mergeCell ref="B48:B55"/>
    <mergeCell ref="D68:D71"/>
    <mergeCell ref="C68:C71"/>
    <mergeCell ref="B68:B71"/>
    <mergeCell ref="A56:A60"/>
    <mergeCell ref="B56:B60"/>
    <mergeCell ref="C56:C60"/>
    <mergeCell ref="D56:D60"/>
    <mergeCell ref="D338:D341"/>
    <mergeCell ref="A151:A154"/>
    <mergeCell ref="B151:B154"/>
    <mergeCell ref="C151:C154"/>
    <mergeCell ref="D151:D154"/>
    <mergeCell ref="A155:A158"/>
    <mergeCell ref="A318:A320"/>
    <mergeCell ref="B318:B320"/>
    <mergeCell ref="C318:C320"/>
    <mergeCell ref="D318:D320"/>
    <mergeCell ref="A281:A284"/>
    <mergeCell ref="B281:B284"/>
    <mergeCell ref="C281:C284"/>
    <mergeCell ref="D281:D284"/>
    <mergeCell ref="D306:D309"/>
    <mergeCell ref="A293:A296"/>
    <mergeCell ref="B293:B296"/>
    <mergeCell ref="C293:C296"/>
    <mergeCell ref="D293:D296"/>
    <mergeCell ref="D315:D317"/>
    <mergeCell ref="C315:C317"/>
    <mergeCell ref="A249:A252"/>
    <mergeCell ref="B249:B252"/>
    <mergeCell ref="C249:C252"/>
    <mergeCell ref="D376:D378"/>
    <mergeCell ref="D342:D345"/>
    <mergeCell ref="A354:A357"/>
    <mergeCell ref="B354:B357"/>
    <mergeCell ref="C354:C357"/>
    <mergeCell ref="D354:D357"/>
    <mergeCell ref="A346:A349"/>
    <mergeCell ref="B346:B349"/>
    <mergeCell ref="C346:C349"/>
    <mergeCell ref="D346:D349"/>
    <mergeCell ref="A310:A313"/>
    <mergeCell ref="C261:C264"/>
    <mergeCell ref="A330:A332"/>
    <mergeCell ref="B330:B332"/>
    <mergeCell ref="C330:C332"/>
    <mergeCell ref="D380:D383"/>
    <mergeCell ref="D350:D353"/>
    <mergeCell ref="C350:C353"/>
    <mergeCell ref="B350:B353"/>
    <mergeCell ref="A350:A353"/>
    <mergeCell ref="A358:A361"/>
    <mergeCell ref="B358:B361"/>
    <mergeCell ref="C358:C361"/>
    <mergeCell ref="D358:D361"/>
    <mergeCell ref="A362:A365"/>
    <mergeCell ref="B362:B365"/>
    <mergeCell ref="C362:C365"/>
    <mergeCell ref="D362:D365"/>
    <mergeCell ref="A373:A375"/>
    <mergeCell ref="B373:B375"/>
    <mergeCell ref="C373:C375"/>
    <mergeCell ref="D373:D375"/>
    <mergeCell ref="A376:A378"/>
    <mergeCell ref="B376:B378"/>
    <mergeCell ref="A380:A383"/>
    <mergeCell ref="B380:B383"/>
    <mergeCell ref="C380:C383"/>
    <mergeCell ref="B342:B345"/>
    <mergeCell ref="C342:C345"/>
    <mergeCell ref="A338:A341"/>
    <mergeCell ref="B338:B341"/>
    <mergeCell ref="C338:C341"/>
    <mergeCell ref="B315:B317"/>
    <mergeCell ref="A315:A317"/>
    <mergeCell ref="C376:C378"/>
    <mergeCell ref="K200:K201"/>
    <mergeCell ref="C200:C207"/>
    <mergeCell ref="B200:B207"/>
    <mergeCell ref="A200:A207"/>
    <mergeCell ref="D289:D292"/>
    <mergeCell ref="A208:A211"/>
    <mergeCell ref="B208:B211"/>
    <mergeCell ref="C208:C211"/>
    <mergeCell ref="D208:D211"/>
    <mergeCell ref="D237:D240"/>
    <mergeCell ref="A273:A276"/>
    <mergeCell ref="B273:B276"/>
    <mergeCell ref="C273:C276"/>
    <mergeCell ref="D273:D276"/>
    <mergeCell ref="A257:A260"/>
    <mergeCell ref="B257:B260"/>
    <mergeCell ref="A245:A248"/>
    <mergeCell ref="B245:B248"/>
    <mergeCell ref="C245:C248"/>
    <mergeCell ref="A277:A280"/>
    <mergeCell ref="B277:B280"/>
    <mergeCell ref="D257:D260"/>
    <mergeCell ref="A261:A264"/>
    <mergeCell ref="B261:B264"/>
    <mergeCell ref="L200:L201"/>
    <mergeCell ref="M200:M201"/>
    <mergeCell ref="A225:A228"/>
    <mergeCell ref="B225:B228"/>
    <mergeCell ref="C225:C228"/>
    <mergeCell ref="D225:D228"/>
    <mergeCell ref="D196:D199"/>
    <mergeCell ref="C196:C199"/>
    <mergeCell ref="A196:A199"/>
    <mergeCell ref="B196:B199"/>
    <mergeCell ref="A221:A224"/>
    <mergeCell ref="B221:B224"/>
    <mergeCell ref="C221:C224"/>
    <mergeCell ref="D221:D224"/>
    <mergeCell ref="E200:E201"/>
    <mergeCell ref="A212:A215"/>
    <mergeCell ref="B212:B215"/>
    <mergeCell ref="C212:C215"/>
    <mergeCell ref="D212:D215"/>
    <mergeCell ref="A216:A219"/>
    <mergeCell ref="B216:B219"/>
    <mergeCell ref="C216:C219"/>
    <mergeCell ref="D216:D219"/>
    <mergeCell ref="D200:D207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T6:W6"/>
    <mergeCell ref="F7:F9"/>
    <mergeCell ref="G7:G9"/>
    <mergeCell ref="H7:J8"/>
    <mergeCell ref="A13:A16"/>
    <mergeCell ref="B13:B16"/>
    <mergeCell ref="C13:C16"/>
    <mergeCell ref="D13:D16"/>
    <mergeCell ref="N6:N8"/>
    <mergeCell ref="D40:D47"/>
    <mergeCell ref="C40:C47"/>
    <mergeCell ref="B40:B47"/>
    <mergeCell ref="A40:A47"/>
    <mergeCell ref="D30:D39"/>
    <mergeCell ref="C30:C39"/>
    <mergeCell ref="B30:B39"/>
    <mergeCell ref="A30:A39"/>
    <mergeCell ref="O6:R6"/>
    <mergeCell ref="K40:K41"/>
    <mergeCell ref="L40:L41"/>
    <mergeCell ref="M40:M41"/>
    <mergeCell ref="A19:A22"/>
    <mergeCell ref="B19:B22"/>
    <mergeCell ref="C19:C22"/>
    <mergeCell ref="D19:D22"/>
    <mergeCell ref="A17:A18"/>
    <mergeCell ref="B17:B18"/>
    <mergeCell ref="C17:C18"/>
    <mergeCell ref="D17:D18"/>
    <mergeCell ref="E17:E18"/>
    <mergeCell ref="E40:E41"/>
    <mergeCell ref="K17:K18"/>
    <mergeCell ref="L17:L18"/>
    <mergeCell ref="B155:B158"/>
    <mergeCell ref="C155:C158"/>
    <mergeCell ref="D155:D158"/>
    <mergeCell ref="A68:A71"/>
    <mergeCell ref="A96:A100"/>
    <mergeCell ref="B96:B100"/>
    <mergeCell ref="C96:C100"/>
    <mergeCell ref="D96:D100"/>
    <mergeCell ref="A159:A162"/>
    <mergeCell ref="B159:B162"/>
    <mergeCell ref="C159:C162"/>
    <mergeCell ref="D159:D162"/>
    <mergeCell ref="A88:A91"/>
    <mergeCell ref="B88:B91"/>
    <mergeCell ref="C88:C91"/>
    <mergeCell ref="D88:D91"/>
    <mergeCell ref="D115:D117"/>
    <mergeCell ref="A143:A145"/>
    <mergeCell ref="B143:B145"/>
    <mergeCell ref="C143:C145"/>
    <mergeCell ref="D143:D145"/>
    <mergeCell ref="A107:A110"/>
    <mergeCell ref="B107:B110"/>
    <mergeCell ref="C107:C110"/>
    <mergeCell ref="D107:D110"/>
    <mergeCell ref="A111:A114"/>
    <mergeCell ref="B111:B114"/>
    <mergeCell ref="C111:C114"/>
    <mergeCell ref="D111:D114"/>
    <mergeCell ref="A115:A117"/>
    <mergeCell ref="B115:B117"/>
    <mergeCell ref="C115:C117"/>
    <mergeCell ref="A119:A122"/>
    <mergeCell ref="B119:B122"/>
    <mergeCell ref="C119:C122"/>
    <mergeCell ref="D119:D122"/>
    <mergeCell ref="B84:B87"/>
    <mergeCell ref="C84:C87"/>
    <mergeCell ref="D84:D87"/>
    <mergeCell ref="A72:A75"/>
    <mergeCell ref="B72:B75"/>
    <mergeCell ref="C72:C75"/>
    <mergeCell ref="D72:D75"/>
    <mergeCell ref="A101:A103"/>
    <mergeCell ref="B101:B103"/>
    <mergeCell ref="C101:C103"/>
    <mergeCell ref="D101:D103"/>
    <mergeCell ref="A92:A95"/>
    <mergeCell ref="B92:B95"/>
    <mergeCell ref="C92:C95"/>
    <mergeCell ref="D92:D95"/>
    <mergeCell ref="A76:A83"/>
    <mergeCell ref="B76:B83"/>
    <mergeCell ref="C76:C83"/>
    <mergeCell ref="D76:D83"/>
    <mergeCell ref="A84:A87"/>
    <mergeCell ref="A163:A166"/>
    <mergeCell ref="B163:B166"/>
    <mergeCell ref="C163:C166"/>
    <mergeCell ref="D163:D166"/>
    <mergeCell ref="A184:A190"/>
    <mergeCell ref="B184:B190"/>
    <mergeCell ref="C184:C190"/>
    <mergeCell ref="D184:D190"/>
    <mergeCell ref="D173:D183"/>
    <mergeCell ref="C173:C183"/>
    <mergeCell ref="B173:B183"/>
    <mergeCell ref="A173:A183"/>
    <mergeCell ref="C168:C170"/>
    <mergeCell ref="B168:B170"/>
    <mergeCell ref="A168:A170"/>
    <mergeCell ref="D168:D170"/>
    <mergeCell ref="D302:D305"/>
    <mergeCell ref="A241:A244"/>
    <mergeCell ref="B241:B244"/>
    <mergeCell ref="C241:C244"/>
    <mergeCell ref="D241:D244"/>
    <mergeCell ref="A253:A256"/>
    <mergeCell ref="B253:B256"/>
    <mergeCell ref="C253:C256"/>
    <mergeCell ref="D253:D256"/>
    <mergeCell ref="B265:B268"/>
    <mergeCell ref="C265:C268"/>
    <mergeCell ref="C257:C260"/>
    <mergeCell ref="D265:D268"/>
    <mergeCell ref="A269:A272"/>
    <mergeCell ref="B269:B272"/>
    <mergeCell ref="C269:C272"/>
    <mergeCell ref="D269:D272"/>
    <mergeCell ref="C277:C280"/>
    <mergeCell ref="A191:A193"/>
    <mergeCell ref="B191:B193"/>
    <mergeCell ref="C191:C193"/>
    <mergeCell ref="D191:D193"/>
    <mergeCell ref="A233:A236"/>
    <mergeCell ref="B233:B236"/>
    <mergeCell ref="C233:C236"/>
    <mergeCell ref="D233:D236"/>
    <mergeCell ref="A237:A240"/>
    <mergeCell ref="B237:B240"/>
    <mergeCell ref="C237:C240"/>
    <mergeCell ref="A229:A232"/>
    <mergeCell ref="B229:B232"/>
    <mergeCell ref="C229:C232"/>
    <mergeCell ref="D229:D232"/>
    <mergeCell ref="M17:M18"/>
    <mergeCell ref="A334:A337"/>
    <mergeCell ref="B334:B337"/>
    <mergeCell ref="C334:C337"/>
    <mergeCell ref="D334:D337"/>
    <mergeCell ref="A321:A323"/>
    <mergeCell ref="B321:B323"/>
    <mergeCell ref="C321:C323"/>
    <mergeCell ref="D321:D323"/>
    <mergeCell ref="A324:A326"/>
    <mergeCell ref="B324:B326"/>
    <mergeCell ref="C324:C326"/>
    <mergeCell ref="D324:D326"/>
    <mergeCell ref="A327:A329"/>
    <mergeCell ref="B327:B329"/>
    <mergeCell ref="C327:C329"/>
    <mergeCell ref="D327:D329"/>
    <mergeCell ref="A302:A305"/>
    <mergeCell ref="B302:B305"/>
    <mergeCell ref="C302:C305"/>
    <mergeCell ref="A306:A309"/>
    <mergeCell ref="B306:B309"/>
    <mergeCell ref="C306:C309"/>
    <mergeCell ref="D245:D248"/>
    <mergeCell ref="A123:A126"/>
    <mergeCell ref="B123:B126"/>
    <mergeCell ref="C123:C126"/>
    <mergeCell ref="D123:D126"/>
    <mergeCell ref="A127:A130"/>
    <mergeCell ref="B127:B130"/>
    <mergeCell ref="C127:C130"/>
    <mergeCell ref="D127:D130"/>
    <mergeCell ref="A131:A134"/>
    <mergeCell ref="B131:B134"/>
    <mergeCell ref="C131:C134"/>
    <mergeCell ref="D131:D134"/>
    <mergeCell ref="D330:D332"/>
    <mergeCell ref="A370:A372"/>
    <mergeCell ref="B370:B372"/>
    <mergeCell ref="C370:C372"/>
    <mergeCell ref="D370:D372"/>
    <mergeCell ref="A135:A138"/>
    <mergeCell ref="B135:B138"/>
    <mergeCell ref="C135:C138"/>
    <mergeCell ref="D135:D138"/>
    <mergeCell ref="A139:A142"/>
    <mergeCell ref="B139:B142"/>
    <mergeCell ref="C139:C142"/>
    <mergeCell ref="D139:D142"/>
    <mergeCell ref="D249:D252"/>
    <mergeCell ref="A289:A292"/>
    <mergeCell ref="B289:B292"/>
    <mergeCell ref="C289:C292"/>
    <mergeCell ref="D277:D280"/>
    <mergeCell ref="A285:A288"/>
    <mergeCell ref="B285:B288"/>
    <mergeCell ref="C285:C288"/>
    <mergeCell ref="D285:D288"/>
    <mergeCell ref="D261:D264"/>
    <mergeCell ref="A265:A268"/>
  </mergeCells>
  <phoneticPr fontId="31" type="noConversion"/>
  <pageMargins left="0.25" right="0.25" top="0.75" bottom="0.75" header="0.3" footer="0.3"/>
  <pageSetup paperSize="9" scale="52" fitToHeight="0" orientation="landscape" r:id="rId1"/>
  <headerFooter differentFirst="1">
    <oddHeader>&amp;C&amp;"Arial Cyr,обычный"&amp;10&amp;P</oddHeader>
  </headerFooter>
  <rowBreaks count="9" manualBreakCount="9">
    <brk id="29" max="13" man="1"/>
    <brk id="71" max="13" man="1"/>
    <brk id="110" max="13" man="1"/>
    <brk id="142" max="13" man="1"/>
    <brk id="170" max="13" man="1"/>
    <brk id="199" max="13" man="1"/>
    <brk id="232" max="13" man="1"/>
    <brk id="268" max="13" man="1"/>
    <brk id="305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5"/>
  <sheetViews>
    <sheetView view="pageBreakPreview" zoomScale="85" zoomScaleNormal="85" zoomScaleSheetLayoutView="85" zoomScalePageLayoutView="70" workbookViewId="0">
      <selection activeCell="E13" sqref="E13:E15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519" t="s">
        <v>331</v>
      </c>
      <c r="K1" s="519"/>
      <c r="L1" s="519"/>
      <c r="M1" s="519"/>
      <c r="N1" s="44"/>
      <c r="AQ1" s="46"/>
    </row>
    <row r="2" spans="1:43" s="45" customFormat="1" ht="18.75" customHeight="1" x14ac:dyDescent="0.25">
      <c r="A2" s="520" t="s">
        <v>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47"/>
      <c r="AQ2" s="46"/>
    </row>
    <row r="3" spans="1:43" s="45" customFormat="1" ht="18.75" customHeight="1" x14ac:dyDescent="0.25">
      <c r="A3" s="520" t="s">
        <v>204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48"/>
      <c r="AQ3" s="46"/>
    </row>
    <row r="4" spans="1:43" s="45" customFormat="1" ht="18.75" customHeight="1" x14ac:dyDescent="0.25">
      <c r="A4" s="42"/>
      <c r="B4" s="42"/>
      <c r="C4" s="520" t="s">
        <v>2</v>
      </c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48"/>
      <c r="AQ4" s="46"/>
    </row>
    <row r="5" spans="1:43" ht="10.5" customHeight="1" x14ac:dyDescent="0.25"/>
    <row r="6" spans="1:43" s="45" customFormat="1" ht="81.75" customHeight="1" x14ac:dyDescent="0.25">
      <c r="A6" s="521" t="s">
        <v>3</v>
      </c>
      <c r="B6" s="521" t="s">
        <v>4</v>
      </c>
      <c r="C6" s="521" t="s">
        <v>5</v>
      </c>
      <c r="D6" s="521" t="s">
        <v>6</v>
      </c>
      <c r="E6" s="521" t="s">
        <v>7</v>
      </c>
      <c r="F6" s="521" t="s">
        <v>148</v>
      </c>
      <c r="G6" s="524"/>
      <c r="H6" s="525"/>
      <c r="I6" s="525"/>
      <c r="J6" s="526"/>
      <c r="K6" s="525" t="s">
        <v>9</v>
      </c>
      <c r="L6" s="525"/>
      <c r="M6" s="526"/>
      <c r="N6" s="536" t="s">
        <v>10</v>
      </c>
      <c r="O6" s="534" t="s">
        <v>11</v>
      </c>
      <c r="P6" s="535"/>
      <c r="Q6" s="535"/>
      <c r="R6" s="534"/>
      <c r="T6" s="536" t="s">
        <v>12</v>
      </c>
      <c r="U6" s="535"/>
      <c r="V6" s="535"/>
      <c r="W6" s="534"/>
      <c r="AQ6" s="46"/>
    </row>
    <row r="7" spans="1:43" s="45" customFormat="1" ht="23.25" customHeight="1" x14ac:dyDescent="0.25">
      <c r="A7" s="522"/>
      <c r="B7" s="522"/>
      <c r="C7" s="522"/>
      <c r="D7" s="522"/>
      <c r="E7" s="522"/>
      <c r="F7" s="521" t="s">
        <v>13</v>
      </c>
      <c r="G7" s="537" t="s">
        <v>14</v>
      </c>
      <c r="H7" s="539" t="s">
        <v>15</v>
      </c>
      <c r="I7" s="539"/>
      <c r="J7" s="539"/>
      <c r="K7" s="527"/>
      <c r="L7" s="527"/>
      <c r="M7" s="528"/>
      <c r="N7" s="544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522"/>
      <c r="B8" s="522"/>
      <c r="C8" s="522"/>
      <c r="D8" s="522"/>
      <c r="E8" s="522"/>
      <c r="F8" s="522"/>
      <c r="G8" s="538"/>
      <c r="H8" s="539"/>
      <c r="I8" s="539"/>
      <c r="J8" s="539"/>
      <c r="K8" s="529"/>
      <c r="L8" s="529"/>
      <c r="M8" s="530"/>
      <c r="N8" s="545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523"/>
      <c r="B9" s="523"/>
      <c r="C9" s="523"/>
      <c r="D9" s="523"/>
      <c r="E9" s="523"/>
      <c r="F9" s="523"/>
      <c r="G9" s="523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24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282" t="s">
        <v>20</v>
      </c>
      <c r="F11" s="283" t="s">
        <v>289</v>
      </c>
      <c r="G11" s="284" t="s">
        <v>289</v>
      </c>
      <c r="H11" s="284" t="s">
        <v>289</v>
      </c>
      <c r="I11" s="284" t="s">
        <v>289</v>
      </c>
      <c r="J11" s="284" t="s">
        <v>289</v>
      </c>
      <c r="K11" s="292">
        <f>SUM(K12:K13)</f>
        <v>71730.709999999992</v>
      </c>
      <c r="L11" s="58">
        <f>SUM(L12:L13)</f>
        <v>59940.71</v>
      </c>
      <c r="M11" s="58">
        <f>SUM(M12:M13)</f>
        <v>58940.71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47.25" customHeight="1" x14ac:dyDescent="0.25">
      <c r="A12" s="61">
        <v>2</v>
      </c>
      <c r="B12" s="62" t="s">
        <v>73</v>
      </c>
      <c r="C12" s="62" t="s">
        <v>205</v>
      </c>
      <c r="D12" s="62" t="s">
        <v>170</v>
      </c>
      <c r="E12" s="118" t="s">
        <v>206</v>
      </c>
      <c r="F12" s="67" t="s">
        <v>207</v>
      </c>
      <c r="G12" s="67" t="s">
        <v>208</v>
      </c>
      <c r="H12" s="293">
        <v>1568</v>
      </c>
      <c r="I12" s="293">
        <v>1568</v>
      </c>
      <c r="J12" s="293">
        <v>1568</v>
      </c>
      <c r="K12" s="65">
        <v>43940.71</v>
      </c>
      <c r="L12" s="65">
        <v>43940.71</v>
      </c>
      <c r="M12" s="65">
        <v>43940.71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57.75" customHeight="1" x14ac:dyDescent="0.25">
      <c r="A13" s="531">
        <v>2</v>
      </c>
      <c r="B13" s="516" t="s">
        <v>73</v>
      </c>
      <c r="C13" s="516" t="s">
        <v>210</v>
      </c>
      <c r="D13" s="516" t="s">
        <v>170</v>
      </c>
      <c r="E13" s="552" t="s">
        <v>209</v>
      </c>
      <c r="F13" s="67" t="s">
        <v>158</v>
      </c>
      <c r="G13" s="67" t="s">
        <v>25</v>
      </c>
      <c r="H13" s="293">
        <v>8</v>
      </c>
      <c r="I13" s="293">
        <v>5</v>
      </c>
      <c r="J13" s="293">
        <v>2</v>
      </c>
      <c r="K13" s="553">
        <f>11590+16200</f>
        <v>27790</v>
      </c>
      <c r="L13" s="554">
        <v>16000</v>
      </c>
      <c r="M13" s="554">
        <v>15000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  <row r="14" spans="1:43" ht="69.75" customHeight="1" x14ac:dyDescent="0.25">
      <c r="A14" s="551"/>
      <c r="B14" s="550"/>
      <c r="C14" s="550"/>
      <c r="D14" s="550"/>
      <c r="E14" s="552"/>
      <c r="F14" s="67" t="s">
        <v>623</v>
      </c>
      <c r="G14" s="67" t="s">
        <v>25</v>
      </c>
      <c r="H14" s="293">
        <v>10</v>
      </c>
      <c r="I14" s="293">
        <v>0</v>
      </c>
      <c r="J14" s="293">
        <v>0</v>
      </c>
      <c r="K14" s="553"/>
      <c r="L14" s="554"/>
      <c r="M14" s="554"/>
    </row>
    <row r="15" spans="1:43" ht="46.5" customHeight="1" x14ac:dyDescent="0.25">
      <c r="A15" s="532"/>
      <c r="B15" s="533"/>
      <c r="C15" s="533"/>
      <c r="D15" s="533"/>
      <c r="E15" s="552"/>
      <c r="F15" s="67" t="s">
        <v>624</v>
      </c>
      <c r="G15" s="67" t="s">
        <v>25</v>
      </c>
      <c r="H15" s="293">
        <v>4</v>
      </c>
      <c r="I15" s="293">
        <v>0</v>
      </c>
      <c r="J15" s="293">
        <v>0</v>
      </c>
      <c r="K15" s="553"/>
      <c r="L15" s="554"/>
      <c r="M15" s="554"/>
    </row>
  </sheetData>
  <mergeCells count="25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B13:B15"/>
    <mergeCell ref="A13:A15"/>
    <mergeCell ref="N6:N8"/>
    <mergeCell ref="O6:R6"/>
    <mergeCell ref="E13:E15"/>
    <mergeCell ref="K13:K15"/>
    <mergeCell ref="L13:L15"/>
    <mergeCell ref="M13:M15"/>
    <mergeCell ref="D13:D15"/>
    <mergeCell ref="T6:W6"/>
    <mergeCell ref="F7:F9"/>
    <mergeCell ref="G7:G9"/>
    <mergeCell ref="H7:J8"/>
    <mergeCell ref="C13:C15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42"/>
  <sheetViews>
    <sheetView view="pageBreakPreview" topLeftCell="C1" zoomScale="50" zoomScaleNormal="70" zoomScaleSheetLayoutView="50" zoomScalePageLayoutView="40" workbookViewId="0">
      <selection activeCell="M23" sqref="M23"/>
    </sheetView>
  </sheetViews>
  <sheetFormatPr defaultColWidth="8.85546875" defaultRowHeight="18.75" x14ac:dyDescent="0.3"/>
  <cols>
    <col min="1" max="1" width="19.42578125" style="225" customWidth="1"/>
    <col min="2" max="3" width="16.140625" style="225" customWidth="1"/>
    <col min="4" max="4" width="20.42578125" style="225" customWidth="1"/>
    <col min="5" max="5" width="74.5703125" style="225" customWidth="1"/>
    <col min="6" max="6" width="23.28515625" style="225" customWidth="1"/>
    <col min="7" max="7" width="10.42578125" style="225" customWidth="1"/>
    <col min="8" max="10" width="15.7109375" style="225" customWidth="1"/>
    <col min="11" max="11" width="18" style="131" customWidth="1"/>
    <col min="12" max="12" width="16.42578125" style="225" customWidth="1"/>
    <col min="13" max="13" width="17" style="226" customWidth="1"/>
    <col min="14" max="14" width="33.7109375" style="226" hidden="1" customWidth="1"/>
    <col min="15" max="15" width="17" style="225" hidden="1" customWidth="1"/>
    <col min="16" max="16" width="13.140625" style="225" customWidth="1"/>
    <col min="17" max="17" width="12.28515625" style="225" customWidth="1"/>
    <col min="18" max="19" width="8.85546875" style="225"/>
    <col min="20" max="20" width="35.5703125" style="225" customWidth="1"/>
    <col min="21" max="16384" width="8.85546875" style="225"/>
  </cols>
  <sheetData>
    <row r="1" spans="1:98" s="124" customFormat="1" x14ac:dyDescent="0.3">
      <c r="M1" s="132"/>
      <c r="N1" s="132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</row>
    <row r="2" spans="1:98" ht="36" customHeight="1" x14ac:dyDescent="0.3">
      <c r="K2" s="555" t="s">
        <v>332</v>
      </c>
      <c r="L2" s="555"/>
      <c r="M2" s="555"/>
      <c r="N2" s="555"/>
    </row>
    <row r="3" spans="1:98" ht="25.5" customHeight="1" x14ac:dyDescent="0.3">
      <c r="K3" s="555"/>
      <c r="L3" s="555"/>
      <c r="M3" s="555"/>
      <c r="N3" s="555"/>
    </row>
    <row r="4" spans="1:98" ht="20.25" customHeight="1" x14ac:dyDescent="0.3">
      <c r="K4" s="555"/>
      <c r="L4" s="555"/>
      <c r="M4" s="555"/>
      <c r="N4" s="555"/>
    </row>
    <row r="5" spans="1:98" ht="34.5" customHeight="1" x14ac:dyDescent="0.3">
      <c r="A5" s="556" t="s">
        <v>0</v>
      </c>
      <c r="B5" s="556"/>
      <c r="C5" s="556"/>
      <c r="D5" s="556"/>
      <c r="E5" s="556"/>
      <c r="F5" s="556"/>
      <c r="G5" s="556"/>
      <c r="H5" s="556"/>
      <c r="I5" s="556"/>
      <c r="J5" s="556"/>
      <c r="K5" s="556"/>
      <c r="L5" s="556"/>
      <c r="M5" s="556"/>
    </row>
    <row r="6" spans="1:98" ht="21.75" customHeight="1" x14ac:dyDescent="0.3">
      <c r="A6" s="557" t="s">
        <v>304</v>
      </c>
      <c r="B6" s="557"/>
      <c r="C6" s="557"/>
      <c r="D6" s="557"/>
      <c r="E6" s="557"/>
      <c r="F6" s="557"/>
      <c r="G6" s="557"/>
      <c r="H6" s="557"/>
      <c r="I6" s="557"/>
      <c r="J6" s="557"/>
      <c r="K6" s="557"/>
      <c r="L6" s="557"/>
      <c r="M6" s="557"/>
    </row>
    <row r="7" spans="1:98" ht="27" customHeight="1" x14ac:dyDescent="0.3">
      <c r="A7" s="557" t="s">
        <v>305</v>
      </c>
      <c r="B7" s="557"/>
      <c r="C7" s="557"/>
      <c r="D7" s="557"/>
      <c r="E7" s="557"/>
      <c r="F7" s="557"/>
      <c r="G7" s="557"/>
      <c r="H7" s="557"/>
      <c r="I7" s="557"/>
      <c r="J7" s="557"/>
      <c r="K7" s="557"/>
      <c r="L7" s="557"/>
      <c r="M7" s="557"/>
    </row>
    <row r="8" spans="1:98" ht="37.5" x14ac:dyDescent="0.3">
      <c r="A8" s="558" t="s">
        <v>3</v>
      </c>
      <c r="B8" s="558" t="s">
        <v>4</v>
      </c>
      <c r="C8" s="558" t="s">
        <v>306</v>
      </c>
      <c r="D8" s="558" t="s">
        <v>307</v>
      </c>
      <c r="E8" s="558" t="s">
        <v>308</v>
      </c>
      <c r="F8" s="227" t="s">
        <v>309</v>
      </c>
      <c r="G8" s="227"/>
      <c r="H8" s="227"/>
      <c r="I8" s="227"/>
      <c r="J8" s="227"/>
      <c r="K8" s="558" t="s">
        <v>310</v>
      </c>
      <c r="L8" s="558"/>
      <c r="M8" s="558"/>
    </row>
    <row r="9" spans="1:98" x14ac:dyDescent="0.3">
      <c r="A9" s="558"/>
      <c r="B9" s="558"/>
      <c r="C9" s="558"/>
      <c r="D9" s="558"/>
      <c r="E9" s="558"/>
      <c r="F9" s="558" t="s">
        <v>13</v>
      </c>
      <c r="G9" s="558" t="s">
        <v>14</v>
      </c>
      <c r="H9" s="558" t="s">
        <v>311</v>
      </c>
      <c r="I9" s="558"/>
      <c r="J9" s="558"/>
      <c r="K9" s="559" t="s">
        <v>16</v>
      </c>
      <c r="L9" s="559" t="s">
        <v>17</v>
      </c>
      <c r="M9" s="559" t="s">
        <v>18</v>
      </c>
    </row>
    <row r="10" spans="1:98" ht="18.75" customHeight="1" x14ac:dyDescent="0.3">
      <c r="A10" s="558"/>
      <c r="B10" s="558"/>
      <c r="C10" s="558"/>
      <c r="D10" s="558"/>
      <c r="E10" s="558"/>
      <c r="F10" s="558"/>
      <c r="G10" s="558"/>
      <c r="H10" s="559" t="s">
        <v>312</v>
      </c>
      <c r="I10" s="559" t="s">
        <v>313</v>
      </c>
      <c r="J10" s="559" t="s">
        <v>18</v>
      </c>
      <c r="K10" s="559"/>
      <c r="L10" s="559"/>
      <c r="M10" s="559"/>
    </row>
    <row r="11" spans="1:98" ht="56.25" customHeight="1" x14ac:dyDescent="0.3">
      <c r="A11" s="558"/>
      <c r="B11" s="558"/>
      <c r="C11" s="558"/>
      <c r="D11" s="558"/>
      <c r="E11" s="558"/>
      <c r="F11" s="558"/>
      <c r="G11" s="558"/>
      <c r="H11" s="559"/>
      <c r="I11" s="559"/>
      <c r="J11" s="559"/>
      <c r="K11" s="559"/>
      <c r="L11" s="559"/>
      <c r="M11" s="559"/>
    </row>
    <row r="12" spans="1:98" x14ac:dyDescent="0.3">
      <c r="A12" s="228">
        <v>1</v>
      </c>
      <c r="B12" s="228">
        <v>2</v>
      </c>
      <c r="C12" s="228">
        <v>3</v>
      </c>
      <c r="D12" s="228">
        <v>4</v>
      </c>
      <c r="E12" s="228">
        <v>5</v>
      </c>
      <c r="F12" s="228">
        <v>6</v>
      </c>
      <c r="G12" s="228">
        <v>7</v>
      </c>
      <c r="H12" s="228">
        <v>8</v>
      </c>
      <c r="I12" s="228">
        <v>9</v>
      </c>
      <c r="J12" s="228">
        <v>10</v>
      </c>
      <c r="K12" s="228">
        <v>11</v>
      </c>
      <c r="L12" s="228">
        <v>12</v>
      </c>
      <c r="M12" s="228">
        <v>13</v>
      </c>
    </row>
    <row r="13" spans="1:98" s="231" customFormat="1" ht="30" customHeight="1" x14ac:dyDescent="0.35">
      <c r="A13" s="153" t="s">
        <v>289</v>
      </c>
      <c r="B13" s="153" t="s">
        <v>289</v>
      </c>
      <c r="C13" s="154" t="s">
        <v>289</v>
      </c>
      <c r="D13" s="154" t="s">
        <v>289</v>
      </c>
      <c r="E13" s="209" t="s">
        <v>20</v>
      </c>
      <c r="F13" s="153" t="s">
        <v>289</v>
      </c>
      <c r="G13" s="154" t="s">
        <v>289</v>
      </c>
      <c r="H13" s="154" t="s">
        <v>289</v>
      </c>
      <c r="I13" s="154" t="s">
        <v>289</v>
      </c>
      <c r="J13" s="154" t="s">
        <v>289</v>
      </c>
      <c r="K13" s="125">
        <f>K14+K19+K21+K23</f>
        <v>118874.89</v>
      </c>
      <c r="L13" s="125">
        <f>L14+L19+L21+L23</f>
        <v>108174.18</v>
      </c>
      <c r="M13" s="229">
        <f>M14+M19+M21+M23</f>
        <v>106788.28</v>
      </c>
      <c r="N13" s="230"/>
    </row>
    <row r="14" spans="1:98" s="231" customFormat="1" ht="52.5" customHeight="1" x14ac:dyDescent="0.35">
      <c r="A14" s="182" t="s">
        <v>49</v>
      </c>
      <c r="B14" s="182" t="s">
        <v>79</v>
      </c>
      <c r="C14" s="182" t="s">
        <v>211</v>
      </c>
      <c r="D14" s="183" t="s">
        <v>214</v>
      </c>
      <c r="E14" s="184" t="s">
        <v>212</v>
      </c>
      <c r="F14" s="185" t="s">
        <v>35</v>
      </c>
      <c r="G14" s="183" t="s">
        <v>314</v>
      </c>
      <c r="H14" s="186">
        <f>SUM(H15:H18)</f>
        <v>11</v>
      </c>
      <c r="I14" s="186">
        <f>SUM(I15:I18)</f>
        <v>26</v>
      </c>
      <c r="J14" s="186">
        <f>SUM(J15:J18)</f>
        <v>13</v>
      </c>
      <c r="K14" s="187">
        <f>SUM(K15:K18)</f>
        <v>5806.85</v>
      </c>
      <c r="L14" s="187">
        <f t="shared" ref="L14:M14" si="0">SUM(L15:L18)</f>
        <v>4459.1399999999994</v>
      </c>
      <c r="M14" s="187">
        <f t="shared" si="0"/>
        <v>4464.6000000000004</v>
      </c>
      <c r="N14" s="232"/>
      <c r="O14" s="233"/>
      <c r="P14" s="233"/>
    </row>
    <row r="15" spans="1:98" s="231" customFormat="1" ht="52.5" customHeight="1" x14ac:dyDescent="0.35">
      <c r="A15" s="119" t="s">
        <v>49</v>
      </c>
      <c r="B15" s="234" t="s">
        <v>79</v>
      </c>
      <c r="C15" s="235" t="s">
        <v>211</v>
      </c>
      <c r="D15" s="221" t="s">
        <v>214</v>
      </c>
      <c r="E15" s="120" t="s">
        <v>599</v>
      </c>
      <c r="F15" s="120" t="s">
        <v>35</v>
      </c>
      <c r="G15" s="221" t="s">
        <v>314</v>
      </c>
      <c r="H15" s="121">
        <v>1</v>
      </c>
      <c r="I15" s="121">
        <v>2</v>
      </c>
      <c r="J15" s="121">
        <v>0</v>
      </c>
      <c r="K15" s="122">
        <v>1515.24</v>
      </c>
      <c r="L15" s="122">
        <v>300</v>
      </c>
      <c r="M15" s="122">
        <v>0</v>
      </c>
      <c r="N15" s="232"/>
      <c r="O15" s="233"/>
      <c r="P15" s="233"/>
    </row>
    <row r="16" spans="1:98" ht="59.25" customHeight="1" x14ac:dyDescent="0.3">
      <c r="A16" s="119" t="s">
        <v>49</v>
      </c>
      <c r="B16" s="234" t="s">
        <v>79</v>
      </c>
      <c r="C16" s="235" t="s">
        <v>211</v>
      </c>
      <c r="D16" s="221" t="s">
        <v>214</v>
      </c>
      <c r="E16" s="120" t="s">
        <v>600</v>
      </c>
      <c r="F16" s="120" t="s">
        <v>35</v>
      </c>
      <c r="G16" s="221" t="s">
        <v>314</v>
      </c>
      <c r="H16" s="121">
        <v>7</v>
      </c>
      <c r="I16" s="121">
        <v>21</v>
      </c>
      <c r="J16" s="121">
        <v>10</v>
      </c>
      <c r="K16" s="122">
        <v>4091.61</v>
      </c>
      <c r="L16" s="122">
        <v>3959.14</v>
      </c>
      <c r="M16" s="122">
        <v>4264.6000000000004</v>
      </c>
      <c r="N16" s="123"/>
    </row>
    <row r="17" spans="1:98" ht="60.75" customHeight="1" x14ac:dyDescent="0.3">
      <c r="A17" s="234" t="s">
        <v>49</v>
      </c>
      <c r="B17" s="234" t="s">
        <v>79</v>
      </c>
      <c r="C17" s="235" t="s">
        <v>211</v>
      </c>
      <c r="D17" s="236" t="s">
        <v>214</v>
      </c>
      <c r="E17" s="294" t="s">
        <v>315</v>
      </c>
      <c r="F17" s="120" t="s">
        <v>35</v>
      </c>
      <c r="G17" s="221" t="s">
        <v>314</v>
      </c>
      <c r="H17" s="121">
        <v>2</v>
      </c>
      <c r="I17" s="121">
        <v>2</v>
      </c>
      <c r="J17" s="121">
        <v>2</v>
      </c>
      <c r="K17" s="122">
        <v>50</v>
      </c>
      <c r="L17" s="122">
        <v>50</v>
      </c>
      <c r="M17" s="122">
        <v>50</v>
      </c>
    </row>
    <row r="18" spans="1:98" ht="60.75" customHeight="1" x14ac:dyDescent="0.3">
      <c r="A18" s="234" t="s">
        <v>49</v>
      </c>
      <c r="B18" s="234" t="s">
        <v>79</v>
      </c>
      <c r="C18" s="235" t="s">
        <v>211</v>
      </c>
      <c r="D18" s="236" t="s">
        <v>214</v>
      </c>
      <c r="E18" s="129" t="s">
        <v>316</v>
      </c>
      <c r="F18" s="120" t="s">
        <v>35</v>
      </c>
      <c r="G18" s="221" t="s">
        <v>314</v>
      </c>
      <c r="H18" s="121">
        <v>1</v>
      </c>
      <c r="I18" s="121">
        <v>1</v>
      </c>
      <c r="J18" s="121">
        <v>1</v>
      </c>
      <c r="K18" s="122">
        <v>150</v>
      </c>
      <c r="L18" s="122">
        <v>150</v>
      </c>
      <c r="M18" s="122">
        <v>150</v>
      </c>
      <c r="O18" s="237"/>
    </row>
    <row r="19" spans="1:98" ht="45.75" customHeight="1" x14ac:dyDescent="0.35">
      <c r="A19" s="182" t="s">
        <v>49</v>
      </c>
      <c r="B19" s="182" t="s">
        <v>79</v>
      </c>
      <c r="C19" s="183">
        <v>94212</v>
      </c>
      <c r="D19" s="183" t="s">
        <v>214</v>
      </c>
      <c r="E19" s="313" t="s">
        <v>401</v>
      </c>
      <c r="F19" s="185" t="s">
        <v>317</v>
      </c>
      <c r="G19" s="238" t="s">
        <v>25</v>
      </c>
      <c r="H19" s="239">
        <v>1</v>
      </c>
      <c r="I19" s="239">
        <v>1</v>
      </c>
      <c r="J19" s="239">
        <v>1</v>
      </c>
      <c r="K19" s="187">
        <f>K20</f>
        <v>1506.25</v>
      </c>
      <c r="L19" s="187">
        <f t="shared" ref="L19:M19" si="1">L20</f>
        <v>1855</v>
      </c>
      <c r="M19" s="187">
        <f t="shared" si="1"/>
        <v>1855</v>
      </c>
      <c r="O19" s="233"/>
    </row>
    <row r="20" spans="1:98" ht="56.25" x14ac:dyDescent="0.3">
      <c r="A20" s="234" t="s">
        <v>84</v>
      </c>
      <c r="B20" s="234" t="s">
        <v>79</v>
      </c>
      <c r="C20" s="235" t="s">
        <v>213</v>
      </c>
      <c r="D20" s="221" t="s">
        <v>214</v>
      </c>
      <c r="E20" s="314" t="s">
        <v>318</v>
      </c>
      <c r="F20" s="314" t="s">
        <v>317</v>
      </c>
      <c r="G20" s="240" t="s">
        <v>25</v>
      </c>
      <c r="H20" s="121">
        <v>1</v>
      </c>
      <c r="I20" s="121">
        <v>1</v>
      </c>
      <c r="J20" s="121">
        <v>1</v>
      </c>
      <c r="K20" s="122">
        <v>1506.25</v>
      </c>
      <c r="L20" s="241">
        <v>1855</v>
      </c>
      <c r="M20" s="241">
        <v>1855</v>
      </c>
    </row>
    <row r="21" spans="1:98" s="127" customFormat="1" ht="60" customHeight="1" x14ac:dyDescent="0.35">
      <c r="A21" s="182" t="s">
        <v>49</v>
      </c>
      <c r="B21" s="182" t="s">
        <v>79</v>
      </c>
      <c r="C21" s="183">
        <v>94219</v>
      </c>
      <c r="D21" s="183" t="s">
        <v>76</v>
      </c>
      <c r="E21" s="188" t="s">
        <v>216</v>
      </c>
      <c r="F21" s="189" t="s">
        <v>319</v>
      </c>
      <c r="G21" s="238" t="s">
        <v>25</v>
      </c>
      <c r="H21" s="183">
        <f t="shared" ref="H21:N21" si="2">H22</f>
        <v>36</v>
      </c>
      <c r="I21" s="183">
        <f t="shared" si="2"/>
        <v>26</v>
      </c>
      <c r="J21" s="183">
        <f t="shared" si="2"/>
        <v>17</v>
      </c>
      <c r="K21" s="187">
        <f t="shared" si="2"/>
        <v>105193.98</v>
      </c>
      <c r="L21" s="187">
        <f>L22</f>
        <v>101860.04</v>
      </c>
      <c r="M21" s="187">
        <f t="shared" si="2"/>
        <v>100468.68</v>
      </c>
      <c r="N21" s="126">
        <f t="shared" si="2"/>
        <v>0</v>
      </c>
      <c r="O21" s="233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225"/>
      <c r="AC21" s="225"/>
      <c r="AD21" s="225"/>
      <c r="AE21" s="225"/>
      <c r="AF21" s="225"/>
      <c r="AG21" s="225"/>
      <c r="AH21" s="225"/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25"/>
      <c r="BF21" s="225"/>
      <c r="BG21" s="225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  <c r="BT21" s="225"/>
      <c r="BU21" s="225"/>
      <c r="BV21" s="225"/>
      <c r="BW21" s="225"/>
      <c r="BX21" s="225"/>
      <c r="BY21" s="225"/>
      <c r="BZ21" s="225"/>
      <c r="CA21" s="225"/>
      <c r="CB21" s="225"/>
      <c r="CC21" s="225"/>
      <c r="CD21" s="225"/>
      <c r="CE21" s="225"/>
      <c r="CF21" s="225"/>
      <c r="CG21" s="225"/>
      <c r="CH21" s="225"/>
      <c r="CI21" s="225"/>
      <c r="CJ21" s="225"/>
      <c r="CK21" s="225"/>
      <c r="CL21" s="225"/>
      <c r="CM21" s="225"/>
      <c r="CN21" s="225"/>
      <c r="CO21" s="225"/>
      <c r="CP21" s="225"/>
      <c r="CQ21" s="225"/>
      <c r="CR21" s="225"/>
      <c r="CS21" s="225"/>
      <c r="CT21" s="225"/>
    </row>
    <row r="22" spans="1:98" s="226" customFormat="1" ht="100.5" customHeight="1" x14ac:dyDescent="0.3">
      <c r="A22" s="234" t="s">
        <v>49</v>
      </c>
      <c r="B22" s="234" t="s">
        <v>79</v>
      </c>
      <c r="C22" s="236">
        <v>94219</v>
      </c>
      <c r="D22" s="128" t="s">
        <v>27</v>
      </c>
      <c r="E22" s="120" t="s">
        <v>320</v>
      </c>
      <c r="F22" s="120" t="s">
        <v>319</v>
      </c>
      <c r="G22" s="240" t="s">
        <v>25</v>
      </c>
      <c r="H22" s="221">
        <v>36</v>
      </c>
      <c r="I22" s="221">
        <v>26</v>
      </c>
      <c r="J22" s="221">
        <v>17</v>
      </c>
      <c r="K22" s="122">
        <f>103794.39+1399.59</f>
        <v>105193.98</v>
      </c>
      <c r="L22" s="241">
        <v>101860.04</v>
      </c>
      <c r="M22" s="241">
        <v>100468.68</v>
      </c>
      <c r="O22" s="225"/>
      <c r="P22" s="225"/>
      <c r="Q22" s="225"/>
    </row>
    <row r="23" spans="1:98" s="226" customFormat="1" ht="60" customHeight="1" x14ac:dyDescent="0.35">
      <c r="A23" s="182" t="s">
        <v>49</v>
      </c>
      <c r="B23" s="182" t="s">
        <v>79</v>
      </c>
      <c r="C23" s="183">
        <v>94221</v>
      </c>
      <c r="D23" s="183" t="s">
        <v>321</v>
      </c>
      <c r="E23" s="190" t="s">
        <v>215</v>
      </c>
      <c r="F23" s="184" t="s">
        <v>322</v>
      </c>
      <c r="G23" s="238" t="s">
        <v>25</v>
      </c>
      <c r="H23" s="183">
        <v>1</v>
      </c>
      <c r="I23" s="183">
        <v>0</v>
      </c>
      <c r="J23" s="183">
        <v>0</v>
      </c>
      <c r="K23" s="187">
        <f>K24</f>
        <v>6367.81</v>
      </c>
      <c r="L23" s="187">
        <v>0</v>
      </c>
      <c r="M23" s="187">
        <f t="shared" ref="M23" si="3">M24</f>
        <v>0</v>
      </c>
      <c r="O23" s="233"/>
      <c r="P23" s="225"/>
      <c r="Q23" s="225"/>
    </row>
    <row r="24" spans="1:98" s="226" customFormat="1" ht="56.25" x14ac:dyDescent="0.3">
      <c r="A24" s="234" t="s">
        <v>49</v>
      </c>
      <c r="B24" s="234" t="s">
        <v>79</v>
      </c>
      <c r="C24" s="236">
        <v>94221</v>
      </c>
      <c r="D24" s="128" t="s">
        <v>27</v>
      </c>
      <c r="E24" s="120" t="s">
        <v>323</v>
      </c>
      <c r="F24" s="129" t="s">
        <v>322</v>
      </c>
      <c r="G24" s="240" t="s">
        <v>25</v>
      </c>
      <c r="H24" s="130">
        <v>1</v>
      </c>
      <c r="I24" s="221">
        <v>0</v>
      </c>
      <c r="J24" s="221">
        <v>0</v>
      </c>
      <c r="K24" s="122">
        <v>6367.81</v>
      </c>
      <c r="L24" s="122">
        <v>0</v>
      </c>
      <c r="M24" s="122">
        <v>0</v>
      </c>
      <c r="O24" s="225"/>
      <c r="P24" s="225"/>
      <c r="Q24" s="225"/>
    </row>
    <row r="25" spans="1:98" s="226" customFormat="1" x14ac:dyDescent="0.3">
      <c r="A25" s="225"/>
      <c r="B25" s="225"/>
      <c r="C25" s="225"/>
      <c r="D25" s="225"/>
      <c r="E25" s="225"/>
      <c r="F25" s="225"/>
      <c r="G25" s="225"/>
      <c r="H25" s="225"/>
      <c r="I25" s="225"/>
      <c r="J25" s="225"/>
      <c r="K25" s="124"/>
      <c r="L25" s="225"/>
      <c r="O25" s="225"/>
      <c r="P25" s="225"/>
      <c r="Q25" s="225"/>
    </row>
    <row r="26" spans="1:98" s="226" customFormat="1" x14ac:dyDescent="0.3">
      <c r="A26" s="225"/>
      <c r="B26" s="225"/>
      <c r="C26" s="225"/>
      <c r="D26" s="225"/>
      <c r="E26" s="225"/>
      <c r="F26" s="225"/>
      <c r="G26" s="225"/>
      <c r="H26" s="225"/>
      <c r="I26" s="225"/>
      <c r="J26" s="225"/>
      <c r="K26" s="124"/>
      <c r="L26" s="225"/>
      <c r="O26" s="225"/>
      <c r="P26" s="225"/>
      <c r="Q26" s="225"/>
    </row>
    <row r="27" spans="1:98" s="226" customFormat="1" x14ac:dyDescent="0.3">
      <c r="A27" s="225"/>
      <c r="B27" s="225"/>
      <c r="C27" s="225"/>
      <c r="D27" s="225"/>
      <c r="E27" s="225"/>
      <c r="F27" s="225"/>
      <c r="G27" s="225"/>
      <c r="H27" s="225"/>
      <c r="I27" s="225"/>
      <c r="J27" s="225"/>
      <c r="K27" s="124"/>
      <c r="L27" s="225"/>
      <c r="O27" s="225"/>
      <c r="P27" s="225"/>
      <c r="Q27" s="225"/>
    </row>
    <row r="28" spans="1:98" s="226" customFormat="1" x14ac:dyDescent="0.3">
      <c r="A28" s="225"/>
      <c r="B28" s="225"/>
      <c r="C28" s="225"/>
      <c r="D28" s="225"/>
      <c r="E28" s="225"/>
      <c r="F28" s="225"/>
      <c r="G28" s="225"/>
      <c r="H28" s="225"/>
      <c r="I28" s="225"/>
      <c r="J28" s="225"/>
      <c r="K28" s="124"/>
      <c r="L28" s="225"/>
      <c r="O28" s="225"/>
      <c r="P28" s="225"/>
      <c r="Q28" s="225"/>
    </row>
    <row r="29" spans="1:98" s="226" customFormat="1" x14ac:dyDescent="0.3">
      <c r="A29" s="225"/>
      <c r="B29" s="225"/>
      <c r="C29" s="225"/>
      <c r="D29" s="225"/>
      <c r="E29" s="225"/>
      <c r="F29" s="225"/>
      <c r="G29" s="225"/>
      <c r="H29" s="225"/>
      <c r="I29" s="225"/>
      <c r="J29" s="225"/>
      <c r="K29" s="124"/>
      <c r="L29" s="225"/>
      <c r="O29" s="225"/>
      <c r="P29" s="225"/>
      <c r="Q29" s="225"/>
    </row>
    <row r="30" spans="1:98" x14ac:dyDescent="0.3">
      <c r="K30" s="124"/>
    </row>
    <row r="31" spans="1:98" x14ac:dyDescent="0.3">
      <c r="K31" s="124"/>
    </row>
    <row r="32" spans="1:98" x14ac:dyDescent="0.3">
      <c r="K32" s="124"/>
    </row>
    <row r="33" spans="11:11" x14ac:dyDescent="0.3">
      <c r="K33" s="124"/>
    </row>
    <row r="34" spans="11:11" x14ac:dyDescent="0.3">
      <c r="K34" s="124"/>
    </row>
    <row r="35" spans="11:11" x14ac:dyDescent="0.3">
      <c r="K35" s="124"/>
    </row>
    <row r="36" spans="11:11" x14ac:dyDescent="0.3">
      <c r="K36" s="124"/>
    </row>
    <row r="37" spans="11:11" x14ac:dyDescent="0.3">
      <c r="K37" s="124"/>
    </row>
    <row r="38" spans="11:11" x14ac:dyDescent="0.3">
      <c r="K38" s="124"/>
    </row>
    <row r="39" spans="11:11" x14ac:dyDescent="0.3">
      <c r="K39" s="124"/>
    </row>
    <row r="40" spans="11:11" x14ac:dyDescent="0.3">
      <c r="K40" s="124"/>
    </row>
    <row r="41" spans="11:11" x14ac:dyDescent="0.3">
      <c r="K41" s="124"/>
    </row>
    <row r="42" spans="11:11" x14ac:dyDescent="0.3">
      <c r="K42" s="124"/>
    </row>
  </sheetData>
  <autoFilter ref="A2:N24">
    <filterColumn colId="10" showButton="0"/>
    <filterColumn colId="11" showButton="0"/>
    <filterColumn colId="12" showButton="0"/>
  </autoFilter>
  <mergeCells count="19">
    <mergeCell ref="H10:H11"/>
    <mergeCell ref="I10:I11"/>
    <mergeCell ref="J10:J11"/>
    <mergeCell ref="K2:N4"/>
    <mergeCell ref="A5:M5"/>
    <mergeCell ref="A6:M6"/>
    <mergeCell ref="A7:M7"/>
    <mergeCell ref="A8:A11"/>
    <mergeCell ref="B8:B11"/>
    <mergeCell ref="C8:C11"/>
    <mergeCell ref="D8:D11"/>
    <mergeCell ref="E8:E11"/>
    <mergeCell ref="K8:M8"/>
    <mergeCell ref="F9:F11"/>
    <mergeCell ref="G9:G11"/>
    <mergeCell ref="H9:J9"/>
    <mergeCell ref="K9:K11"/>
    <mergeCell ref="L9:L11"/>
    <mergeCell ref="M9:M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headerFooter differentFirst="1">
    <oddHeader>&amp;C&amp;P&amp;R&amp;P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3"/>
  <sheetViews>
    <sheetView view="pageBreakPreview" zoomScale="60" zoomScaleNormal="85" zoomScalePageLayoutView="70" workbookViewId="0">
      <selection activeCell="H12" sqref="H12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519" t="s">
        <v>518</v>
      </c>
      <c r="K1" s="519"/>
      <c r="L1" s="519"/>
      <c r="M1" s="519"/>
      <c r="N1" s="44"/>
      <c r="AQ1" s="46"/>
    </row>
    <row r="2" spans="1:43" s="45" customFormat="1" ht="18.75" customHeight="1" x14ac:dyDescent="0.25">
      <c r="A2" s="520" t="s">
        <v>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47"/>
      <c r="AQ2" s="46"/>
    </row>
    <row r="3" spans="1:43" s="45" customFormat="1" ht="18.75" customHeight="1" x14ac:dyDescent="0.25">
      <c r="A3" s="520" t="s">
        <v>408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48"/>
      <c r="AQ3" s="46"/>
    </row>
    <row r="4" spans="1:43" s="45" customFormat="1" ht="18.75" customHeight="1" x14ac:dyDescent="0.25">
      <c r="A4" s="42"/>
      <c r="B4" s="42"/>
      <c r="C4" s="520" t="s">
        <v>2</v>
      </c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48"/>
      <c r="AQ4" s="46"/>
    </row>
    <row r="5" spans="1:43" ht="10.5" customHeight="1" x14ac:dyDescent="0.25"/>
    <row r="6" spans="1:43" s="45" customFormat="1" ht="81.75" customHeight="1" x14ac:dyDescent="0.25">
      <c r="A6" s="521" t="s">
        <v>3</v>
      </c>
      <c r="B6" s="521" t="s">
        <v>4</v>
      </c>
      <c r="C6" s="521" t="s">
        <v>5</v>
      </c>
      <c r="D6" s="521" t="s">
        <v>6</v>
      </c>
      <c r="E6" s="521" t="s">
        <v>7</v>
      </c>
      <c r="F6" s="521" t="s">
        <v>148</v>
      </c>
      <c r="G6" s="524"/>
      <c r="H6" s="525"/>
      <c r="I6" s="525"/>
      <c r="J6" s="526"/>
      <c r="K6" s="525" t="s">
        <v>9</v>
      </c>
      <c r="L6" s="525"/>
      <c r="M6" s="526"/>
      <c r="N6" s="536" t="s">
        <v>10</v>
      </c>
      <c r="O6" s="534" t="s">
        <v>11</v>
      </c>
      <c r="P6" s="535"/>
      <c r="Q6" s="535"/>
      <c r="R6" s="534"/>
      <c r="T6" s="536" t="s">
        <v>12</v>
      </c>
      <c r="U6" s="535"/>
      <c r="V6" s="535"/>
      <c r="W6" s="534"/>
      <c r="AQ6" s="46"/>
    </row>
    <row r="7" spans="1:43" s="45" customFormat="1" ht="23.25" customHeight="1" x14ac:dyDescent="0.25">
      <c r="A7" s="522"/>
      <c r="B7" s="522"/>
      <c r="C7" s="522"/>
      <c r="D7" s="522"/>
      <c r="E7" s="522"/>
      <c r="F7" s="521" t="s">
        <v>13</v>
      </c>
      <c r="G7" s="537" t="s">
        <v>14</v>
      </c>
      <c r="H7" s="539" t="s">
        <v>15</v>
      </c>
      <c r="I7" s="539"/>
      <c r="J7" s="539"/>
      <c r="K7" s="527"/>
      <c r="L7" s="527"/>
      <c r="M7" s="528"/>
      <c r="N7" s="544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522"/>
      <c r="B8" s="522"/>
      <c r="C8" s="522"/>
      <c r="D8" s="522"/>
      <c r="E8" s="522"/>
      <c r="F8" s="522"/>
      <c r="G8" s="538"/>
      <c r="H8" s="539"/>
      <c r="I8" s="539"/>
      <c r="J8" s="539"/>
      <c r="K8" s="529"/>
      <c r="L8" s="529"/>
      <c r="M8" s="530"/>
      <c r="N8" s="545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523"/>
      <c r="B9" s="523"/>
      <c r="C9" s="523"/>
      <c r="D9" s="523"/>
      <c r="E9" s="523"/>
      <c r="F9" s="523"/>
      <c r="G9" s="523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282" t="s">
        <v>20</v>
      </c>
      <c r="F11" s="283" t="s">
        <v>289</v>
      </c>
      <c r="G11" s="284" t="s">
        <v>289</v>
      </c>
      <c r="H11" s="154" t="s">
        <v>289</v>
      </c>
      <c r="I11" s="154" t="s">
        <v>289</v>
      </c>
      <c r="J11" s="154" t="s">
        <v>289</v>
      </c>
      <c r="K11" s="58">
        <f>SUM(K12:K13)</f>
        <v>260338.55</v>
      </c>
      <c r="L11" s="58">
        <f>SUM(L12:L13)</f>
        <v>204054.84</v>
      </c>
      <c r="M11" s="58">
        <f>SUM(M12:M13)</f>
        <v>204054.84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36.75" customHeight="1" x14ac:dyDescent="0.25">
      <c r="A12" s="61">
        <v>2</v>
      </c>
      <c r="B12" s="62" t="s">
        <v>217</v>
      </c>
      <c r="C12" s="62" t="s">
        <v>218</v>
      </c>
      <c r="D12" s="62" t="s">
        <v>188</v>
      </c>
      <c r="E12" s="102" t="s">
        <v>219</v>
      </c>
      <c r="F12" s="67" t="s">
        <v>220</v>
      </c>
      <c r="G12" s="67" t="s">
        <v>25</v>
      </c>
      <c r="H12" s="271">
        <f>106412+2000</f>
        <v>108412</v>
      </c>
      <c r="I12" s="271">
        <f>106412+2000+1831</f>
        <v>110243</v>
      </c>
      <c r="J12" s="271">
        <f>106412+2000+1831+1800</f>
        <v>112043</v>
      </c>
      <c r="K12" s="134">
        <v>106779.17</v>
      </c>
      <c r="L12" s="134">
        <v>94054.84</v>
      </c>
      <c r="M12" s="134">
        <v>94054.84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41.25" customHeight="1" x14ac:dyDescent="0.25">
      <c r="A13" s="61">
        <v>2</v>
      </c>
      <c r="B13" s="62" t="s">
        <v>217</v>
      </c>
      <c r="C13" s="62" t="s">
        <v>221</v>
      </c>
      <c r="D13" s="62" t="s">
        <v>36</v>
      </c>
      <c r="E13" s="118" t="s">
        <v>222</v>
      </c>
      <c r="F13" s="67" t="s">
        <v>220</v>
      </c>
      <c r="G13" s="67" t="s">
        <v>25</v>
      </c>
      <c r="H13" s="560">
        <f>1800+31+249+1205</f>
        <v>3285</v>
      </c>
      <c r="I13" s="69">
        <v>1800</v>
      </c>
      <c r="J13" s="69">
        <v>1800</v>
      </c>
      <c r="K13" s="134">
        <v>153559.38</v>
      </c>
      <c r="L13" s="63">
        <v>110000</v>
      </c>
      <c r="M13" s="63">
        <v>110000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</sheetData>
  <mergeCells count="17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"/>
  <sheetViews>
    <sheetView view="pageBreakPreview" topLeftCell="C1" zoomScale="70" zoomScaleNormal="85" zoomScaleSheetLayoutView="70" zoomScalePageLayoutView="70" workbookViewId="0">
      <selection activeCell="E6" sqref="E6:E9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519" t="s">
        <v>519</v>
      </c>
      <c r="K1" s="519"/>
      <c r="L1" s="519"/>
      <c r="M1" s="519"/>
      <c r="N1" s="44"/>
      <c r="AQ1" s="46"/>
    </row>
    <row r="2" spans="1:43" s="45" customFormat="1" ht="18.75" customHeight="1" x14ac:dyDescent="0.25">
      <c r="A2" s="520" t="s">
        <v>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47"/>
      <c r="AQ2" s="46"/>
    </row>
    <row r="3" spans="1:43" s="45" customFormat="1" ht="18.75" customHeight="1" x14ac:dyDescent="0.25">
      <c r="A3" s="520" t="s">
        <v>527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48"/>
      <c r="AQ3" s="46"/>
    </row>
    <row r="4" spans="1:43" s="45" customFormat="1" ht="18.75" customHeight="1" x14ac:dyDescent="0.25">
      <c r="A4" s="42"/>
      <c r="B4" s="42"/>
      <c r="C4" s="520" t="s">
        <v>2</v>
      </c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48"/>
      <c r="AQ4" s="46"/>
    </row>
    <row r="5" spans="1:43" ht="10.5" customHeight="1" x14ac:dyDescent="0.25"/>
    <row r="6" spans="1:43" s="45" customFormat="1" ht="81.75" customHeight="1" x14ac:dyDescent="0.25">
      <c r="A6" s="521" t="s">
        <v>3</v>
      </c>
      <c r="B6" s="521" t="s">
        <v>4</v>
      </c>
      <c r="C6" s="521" t="s">
        <v>5</v>
      </c>
      <c r="D6" s="521" t="s">
        <v>6</v>
      </c>
      <c r="E6" s="521" t="s">
        <v>7</v>
      </c>
      <c r="F6" s="521" t="s">
        <v>148</v>
      </c>
      <c r="G6" s="524"/>
      <c r="H6" s="525"/>
      <c r="I6" s="525"/>
      <c r="J6" s="526"/>
      <c r="K6" s="525" t="s">
        <v>9</v>
      </c>
      <c r="L6" s="525"/>
      <c r="M6" s="526"/>
      <c r="N6" s="536" t="s">
        <v>10</v>
      </c>
      <c r="O6" s="534" t="s">
        <v>11</v>
      </c>
      <c r="P6" s="535"/>
      <c r="Q6" s="535"/>
      <c r="R6" s="534"/>
      <c r="T6" s="536" t="s">
        <v>12</v>
      </c>
      <c r="U6" s="535"/>
      <c r="V6" s="535"/>
      <c r="W6" s="534"/>
      <c r="AQ6" s="46"/>
    </row>
    <row r="7" spans="1:43" s="45" customFormat="1" ht="23.25" customHeight="1" x14ac:dyDescent="0.25">
      <c r="A7" s="522"/>
      <c r="B7" s="522"/>
      <c r="C7" s="522"/>
      <c r="D7" s="522"/>
      <c r="E7" s="522"/>
      <c r="F7" s="521" t="s">
        <v>13</v>
      </c>
      <c r="G7" s="537" t="s">
        <v>14</v>
      </c>
      <c r="H7" s="539" t="s">
        <v>15</v>
      </c>
      <c r="I7" s="539"/>
      <c r="J7" s="539"/>
      <c r="K7" s="527"/>
      <c r="L7" s="527"/>
      <c r="M7" s="528"/>
      <c r="N7" s="544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522"/>
      <c r="B8" s="522"/>
      <c r="C8" s="522"/>
      <c r="D8" s="522"/>
      <c r="E8" s="522"/>
      <c r="F8" s="522"/>
      <c r="G8" s="538"/>
      <c r="H8" s="539"/>
      <c r="I8" s="539"/>
      <c r="J8" s="539"/>
      <c r="K8" s="529"/>
      <c r="L8" s="529"/>
      <c r="M8" s="530"/>
      <c r="N8" s="545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523"/>
      <c r="B9" s="523"/>
      <c r="C9" s="523"/>
      <c r="D9" s="523"/>
      <c r="E9" s="523"/>
      <c r="F9" s="523"/>
      <c r="G9" s="523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85" t="s">
        <v>20</v>
      </c>
      <c r="F11" s="153" t="s">
        <v>289</v>
      </c>
      <c r="G11" s="154" t="s">
        <v>289</v>
      </c>
      <c r="H11" s="154" t="s">
        <v>289</v>
      </c>
      <c r="I11" s="154" t="s">
        <v>289</v>
      </c>
      <c r="J11" s="154" t="s">
        <v>289</v>
      </c>
      <c r="K11" s="58">
        <f>SUM(K12:K12)</f>
        <v>237415.84</v>
      </c>
      <c r="L11" s="58">
        <f>SUM(L12:L12)</f>
        <v>17998.36</v>
      </c>
      <c r="M11" s="58">
        <f>SUM(M12:M12)</f>
        <v>0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51" customHeight="1" x14ac:dyDescent="0.25">
      <c r="A12" s="61">
        <v>2</v>
      </c>
      <c r="B12" s="62" t="s">
        <v>514</v>
      </c>
      <c r="C12" s="62" t="s">
        <v>198</v>
      </c>
      <c r="D12" s="62" t="s">
        <v>199</v>
      </c>
      <c r="E12" s="102" t="s">
        <v>528</v>
      </c>
      <c r="F12" s="67" t="s">
        <v>24</v>
      </c>
      <c r="G12" s="62" t="s">
        <v>25</v>
      </c>
      <c r="H12" s="71">
        <v>11</v>
      </c>
      <c r="I12" s="71">
        <v>1</v>
      </c>
      <c r="J12" s="71">
        <v>0</v>
      </c>
      <c r="K12" s="134">
        <v>237415.84</v>
      </c>
      <c r="L12" s="134">
        <v>17998.36</v>
      </c>
      <c r="M12" s="134">
        <v>0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</sheetData>
  <mergeCells count="17"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45"/>
  <sheetViews>
    <sheetView view="pageBreakPreview" topLeftCell="A27" zoomScale="85" zoomScaleNormal="60" zoomScaleSheetLayoutView="85" zoomScalePageLayoutView="70" workbookViewId="0">
      <selection activeCell="A43" sqref="A43:G49"/>
    </sheetView>
  </sheetViews>
  <sheetFormatPr defaultColWidth="8.7109375" defaultRowHeight="15.75" x14ac:dyDescent="0.25"/>
  <cols>
    <col min="1" max="1" width="14.42578125" style="3" customWidth="1"/>
    <col min="2" max="2" width="15.7109375" style="3" customWidth="1"/>
    <col min="3" max="3" width="14.85546875" style="3" customWidth="1"/>
    <col min="4" max="4" width="27.5703125" style="3" customWidth="1"/>
    <col min="5" max="5" width="75.7109375" style="101" customWidth="1"/>
    <col min="6" max="6" width="28.85546875" style="3" customWidth="1"/>
    <col min="7" max="7" width="11" style="3" customWidth="1"/>
    <col min="8" max="13" width="15.710937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13.5703125" style="2" customWidth="1"/>
    <col min="26" max="26" width="17.28515625" style="2" customWidth="1"/>
    <col min="27" max="27" width="18.85546875" style="2" customWidth="1"/>
    <col min="28" max="28" width="9.140625" style="2" bestFit="1" customWidth="1"/>
    <col min="29" max="39" width="8.7109375" style="2" bestFit="1" customWidth="1"/>
    <col min="40" max="40" width="8.7109375" style="3" bestFit="1" customWidth="1"/>
    <col min="41" max="16384" width="8.7109375" style="3"/>
  </cols>
  <sheetData>
    <row r="1" spans="1:40" s="2" customFormat="1" ht="144.75" customHeight="1" x14ac:dyDescent="0.3">
      <c r="A1" s="38"/>
      <c r="B1" s="39"/>
      <c r="C1" s="39"/>
      <c r="D1" s="39"/>
      <c r="E1" s="100"/>
      <c r="F1" s="39"/>
      <c r="G1" s="39"/>
      <c r="H1" s="39"/>
      <c r="I1" s="39"/>
      <c r="J1" s="365" t="s">
        <v>325</v>
      </c>
      <c r="K1" s="365"/>
      <c r="L1" s="365"/>
      <c r="M1" s="365"/>
      <c r="N1" s="1"/>
      <c r="AN1" s="3"/>
    </row>
    <row r="2" spans="1:40" s="2" customFormat="1" ht="18.75" customHeight="1" x14ac:dyDescent="0.25">
      <c r="A2" s="366" t="s">
        <v>0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4"/>
      <c r="AN2" s="3"/>
    </row>
    <row r="3" spans="1:40" s="2" customFormat="1" ht="18.75" customHeight="1" x14ac:dyDescent="0.25">
      <c r="A3" s="395" t="s">
        <v>360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5"/>
      <c r="AN3" s="3"/>
    </row>
    <row r="4" spans="1:40" s="2" customFormat="1" ht="18.75" customHeight="1" x14ac:dyDescent="0.25">
      <c r="A4" s="38"/>
      <c r="B4" s="38"/>
      <c r="C4" s="366" t="s">
        <v>2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5"/>
      <c r="AN4" s="3"/>
    </row>
    <row r="5" spans="1:40" ht="10.5" customHeight="1" x14ac:dyDescent="0.25"/>
    <row r="6" spans="1:40" s="2" customFormat="1" ht="81.75" customHeight="1" x14ac:dyDescent="0.25">
      <c r="A6" s="396" t="s">
        <v>3</v>
      </c>
      <c r="B6" s="396" t="s">
        <v>4</v>
      </c>
      <c r="C6" s="399" t="s">
        <v>283</v>
      </c>
      <c r="D6" s="357" t="s">
        <v>6</v>
      </c>
      <c r="E6" s="357" t="s">
        <v>7</v>
      </c>
      <c r="F6" s="357" t="s">
        <v>8</v>
      </c>
      <c r="G6" s="373"/>
      <c r="H6" s="374"/>
      <c r="I6" s="374"/>
      <c r="J6" s="375"/>
      <c r="K6" s="374" t="s">
        <v>9</v>
      </c>
      <c r="L6" s="374"/>
      <c r="M6" s="375"/>
      <c r="N6" s="356" t="s">
        <v>10</v>
      </c>
      <c r="O6" s="346" t="s">
        <v>11</v>
      </c>
      <c r="P6" s="347"/>
      <c r="Q6" s="347"/>
      <c r="R6" s="346"/>
      <c r="T6" s="356" t="s">
        <v>12</v>
      </c>
      <c r="U6" s="347"/>
      <c r="V6" s="347"/>
      <c r="W6" s="346"/>
      <c r="AN6" s="3"/>
    </row>
    <row r="7" spans="1:40" s="2" customFormat="1" ht="23.25" customHeight="1" x14ac:dyDescent="0.25">
      <c r="A7" s="397"/>
      <c r="B7" s="397"/>
      <c r="C7" s="400"/>
      <c r="D7" s="358"/>
      <c r="E7" s="358"/>
      <c r="F7" s="357" t="s">
        <v>13</v>
      </c>
      <c r="G7" s="360" t="s">
        <v>14</v>
      </c>
      <c r="H7" s="362" t="s">
        <v>15</v>
      </c>
      <c r="I7" s="362"/>
      <c r="J7" s="362"/>
      <c r="K7" s="376"/>
      <c r="L7" s="376"/>
      <c r="M7" s="377"/>
      <c r="N7" s="363"/>
      <c r="O7" s="35"/>
      <c r="P7" s="34"/>
      <c r="Q7" s="34"/>
      <c r="R7" s="34"/>
      <c r="T7" s="34"/>
      <c r="U7" s="34"/>
      <c r="V7" s="34"/>
      <c r="W7" s="34"/>
      <c r="AN7" s="3"/>
    </row>
    <row r="8" spans="1:40" s="2" customFormat="1" ht="22.5" customHeight="1" x14ac:dyDescent="0.25">
      <c r="A8" s="397"/>
      <c r="B8" s="397"/>
      <c r="C8" s="400"/>
      <c r="D8" s="358"/>
      <c r="E8" s="358"/>
      <c r="F8" s="358"/>
      <c r="G8" s="361"/>
      <c r="H8" s="362"/>
      <c r="I8" s="362"/>
      <c r="J8" s="362"/>
      <c r="K8" s="378"/>
      <c r="L8" s="378"/>
      <c r="M8" s="379"/>
      <c r="N8" s="364"/>
      <c r="O8" s="35"/>
      <c r="P8" s="34"/>
      <c r="Q8" s="34"/>
      <c r="R8" s="34"/>
      <c r="T8" s="34"/>
      <c r="U8" s="34"/>
      <c r="V8" s="34"/>
      <c r="W8" s="34"/>
      <c r="AN8" s="3"/>
    </row>
    <row r="9" spans="1:40" s="2" customFormat="1" ht="43.5" customHeight="1" x14ac:dyDescent="0.25">
      <c r="A9" s="398"/>
      <c r="B9" s="398"/>
      <c r="C9" s="401"/>
      <c r="D9" s="359"/>
      <c r="E9" s="359"/>
      <c r="F9" s="359"/>
      <c r="G9" s="359"/>
      <c r="H9" s="37" t="s">
        <v>16</v>
      </c>
      <c r="I9" s="37" t="s">
        <v>17</v>
      </c>
      <c r="J9" s="37" t="s">
        <v>18</v>
      </c>
      <c r="K9" s="36" t="s">
        <v>16</v>
      </c>
      <c r="L9" s="36" t="s">
        <v>17</v>
      </c>
      <c r="M9" s="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AN9" s="3"/>
    </row>
    <row r="10" spans="1:40" s="2" customFormat="1" x14ac:dyDescent="0.25">
      <c r="A10" s="36">
        <v>1</v>
      </c>
      <c r="B10" s="36">
        <v>2</v>
      </c>
      <c r="C10" s="36">
        <v>3</v>
      </c>
      <c r="D10" s="36">
        <v>4</v>
      </c>
      <c r="E10" s="25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36">
        <v>13</v>
      </c>
      <c r="N10" s="6"/>
      <c r="AN10" s="3"/>
    </row>
    <row r="11" spans="1:40" s="2" customFormat="1" ht="18.75" x14ac:dyDescent="0.25">
      <c r="A11" s="153" t="s">
        <v>289</v>
      </c>
      <c r="B11" s="153" t="s">
        <v>289</v>
      </c>
      <c r="C11" s="154" t="s">
        <v>289</v>
      </c>
      <c r="D11" s="154" t="s">
        <v>289</v>
      </c>
      <c r="E11" s="85" t="s">
        <v>20</v>
      </c>
      <c r="F11" s="153" t="s">
        <v>289</v>
      </c>
      <c r="G11" s="154" t="s">
        <v>289</v>
      </c>
      <c r="H11" s="154" t="s">
        <v>289</v>
      </c>
      <c r="I11" s="154" t="s">
        <v>289</v>
      </c>
      <c r="J11" s="154" t="s">
        <v>289</v>
      </c>
      <c r="K11" s="12">
        <f>K12+K128</f>
        <v>600798.67999999993</v>
      </c>
      <c r="L11" s="12">
        <f>L12+L128</f>
        <v>333692.55</v>
      </c>
      <c r="M11" s="12">
        <f>M12+M128</f>
        <v>201526.31</v>
      </c>
      <c r="N11" s="6"/>
      <c r="O11" s="13"/>
      <c r="P11" s="13"/>
      <c r="Q11" s="13"/>
      <c r="R11" s="13"/>
      <c r="S11" s="13"/>
      <c r="T11" s="13"/>
      <c r="U11" s="13"/>
      <c r="V11" s="13"/>
      <c r="W11" s="13"/>
      <c r="AN11" s="3"/>
    </row>
    <row r="12" spans="1:40" ht="51" customHeight="1" x14ac:dyDescent="0.25">
      <c r="A12" s="384">
        <v>1</v>
      </c>
      <c r="B12" s="384" t="s">
        <v>84</v>
      </c>
      <c r="C12" s="384" t="s">
        <v>19</v>
      </c>
      <c r="D12" s="384" t="s">
        <v>19</v>
      </c>
      <c r="E12" s="409" t="s">
        <v>275</v>
      </c>
      <c r="F12" s="139" t="s">
        <v>388</v>
      </c>
      <c r="G12" s="139" t="s">
        <v>25</v>
      </c>
      <c r="H12" s="149">
        <f>H21+H36+H43+H50+H57+H64+H83+H87+H91+H95+H114</f>
        <v>9</v>
      </c>
      <c r="I12" s="149">
        <f>I21+I36+I43+I50+I57+I64+I83+I87+I91</f>
        <v>2</v>
      </c>
      <c r="J12" s="149">
        <f>J21+J36+J43+J50+J57+J64+J83+J87+J91</f>
        <v>0</v>
      </c>
      <c r="K12" s="402">
        <f>K14+K17+K21+K28+K32+K36+K43+K50+K57+K64+K71+K75+K79+K83+K87+K91+K95+K102+K105+K108+K111+K114+K121</f>
        <v>404474.98</v>
      </c>
      <c r="L12" s="402">
        <f t="shared" ref="L12:M12" si="0">L14+L17+L21+L28+L32+L36+L43+L50+L57+L64+L71+L75+L79+L83+L87+L91+L96+L102+L105+L108+L111+L114+L121</f>
        <v>158847.03</v>
      </c>
      <c r="M12" s="402">
        <f t="shared" si="0"/>
        <v>0</v>
      </c>
    </row>
    <row r="13" spans="1:40" ht="39.950000000000003" customHeight="1" x14ac:dyDescent="0.25">
      <c r="A13" s="340"/>
      <c r="B13" s="340" t="s">
        <v>84</v>
      </c>
      <c r="C13" s="340" t="s">
        <v>19</v>
      </c>
      <c r="D13" s="340" t="s">
        <v>19</v>
      </c>
      <c r="E13" s="410"/>
      <c r="F13" s="139" t="s">
        <v>24</v>
      </c>
      <c r="G13" s="139" t="s">
        <v>25</v>
      </c>
      <c r="H13" s="149">
        <f>H14+H17+H22+H28+H32+H37+H44+H51++H58+H65+H71+H75++H79+H84+H88++H92+H96++H102+H105+H108+H111+H115+H121</f>
        <v>13</v>
      </c>
      <c r="I13" s="149">
        <f>I14+I17+I22+I28+I32+I37+I44+I51++I58+I65+I71+I75++I79+I84+I88++I92+I96++I102+I105+I108+I111+I115+I121</f>
        <v>5</v>
      </c>
      <c r="J13" s="149">
        <f t="shared" ref="J13" si="1">J14+J17+J22+J28+J32+J37+J44+J51++J58+J65+J71+J75++J79+J84+J88++J92+J96++J102+J105+J108+J111+J115+J121</f>
        <v>0</v>
      </c>
      <c r="K13" s="403"/>
      <c r="L13" s="403"/>
      <c r="M13" s="403"/>
    </row>
    <row r="14" spans="1:40" ht="39.950000000000003" customHeight="1" x14ac:dyDescent="0.25">
      <c r="A14" s="404">
        <v>1</v>
      </c>
      <c r="B14" s="406" t="s">
        <v>84</v>
      </c>
      <c r="C14" s="407">
        <v>45269</v>
      </c>
      <c r="D14" s="408" t="s">
        <v>199</v>
      </c>
      <c r="E14" s="99" t="s">
        <v>231</v>
      </c>
      <c r="F14" s="96" t="s">
        <v>24</v>
      </c>
      <c r="G14" s="97" t="s">
        <v>25</v>
      </c>
      <c r="H14" s="258">
        <v>1</v>
      </c>
      <c r="I14" s="96">
        <v>0</v>
      </c>
      <c r="J14" s="96">
        <v>0</v>
      </c>
      <c r="K14" s="98">
        <v>1217.9100000000001</v>
      </c>
      <c r="L14" s="98">
        <v>0</v>
      </c>
      <c r="M14" s="98">
        <v>0</v>
      </c>
      <c r="Z14" s="413"/>
      <c r="AA14" s="414"/>
    </row>
    <row r="15" spans="1:40" ht="20.100000000000001" customHeight="1" x14ac:dyDescent="0.25">
      <c r="A15" s="405"/>
      <c r="B15" s="406"/>
      <c r="C15" s="407"/>
      <c r="D15" s="408"/>
      <c r="E15" s="91" t="s">
        <v>531</v>
      </c>
      <c r="F15" s="309" t="s">
        <v>289</v>
      </c>
      <c r="G15" s="253" t="s">
        <v>19</v>
      </c>
      <c r="H15" s="247" t="s">
        <v>37</v>
      </c>
      <c r="I15" s="309" t="s">
        <v>289</v>
      </c>
      <c r="J15" s="309" t="s">
        <v>289</v>
      </c>
      <c r="K15" s="309" t="s">
        <v>289</v>
      </c>
      <c r="L15" s="309" t="s">
        <v>289</v>
      </c>
      <c r="M15" s="309" t="s">
        <v>289</v>
      </c>
      <c r="N15" s="309" t="s">
        <v>289</v>
      </c>
      <c r="O15" s="309" t="s">
        <v>289</v>
      </c>
      <c r="P15" s="309" t="s">
        <v>289</v>
      </c>
      <c r="Q15" s="309" t="s">
        <v>289</v>
      </c>
      <c r="R15" s="309" t="s">
        <v>289</v>
      </c>
      <c r="S15" s="309" t="s">
        <v>289</v>
      </c>
      <c r="T15" s="309" t="s">
        <v>289</v>
      </c>
      <c r="U15" s="309" t="s">
        <v>289</v>
      </c>
      <c r="V15" s="309" t="s">
        <v>289</v>
      </c>
      <c r="W15" s="309" t="s">
        <v>289</v>
      </c>
      <c r="X15" s="309" t="s">
        <v>289</v>
      </c>
    </row>
    <row r="16" spans="1:40" ht="20.100000000000001" customHeight="1" x14ac:dyDescent="0.25">
      <c r="A16" s="405"/>
      <c r="B16" s="406"/>
      <c r="C16" s="407"/>
      <c r="D16" s="408"/>
      <c r="E16" s="91" t="s">
        <v>226</v>
      </c>
      <c r="F16" s="309" t="s">
        <v>289</v>
      </c>
      <c r="G16" s="253" t="s">
        <v>19</v>
      </c>
      <c r="H16" s="247" t="s">
        <v>229</v>
      </c>
      <c r="I16" s="309" t="s">
        <v>289</v>
      </c>
      <c r="J16" s="309" t="s">
        <v>289</v>
      </c>
      <c r="K16" s="309" t="s">
        <v>289</v>
      </c>
      <c r="L16" s="309" t="s">
        <v>289</v>
      </c>
      <c r="M16" s="309" t="s">
        <v>289</v>
      </c>
      <c r="N16" s="309" t="s">
        <v>289</v>
      </c>
      <c r="O16" s="309" t="s">
        <v>289</v>
      </c>
      <c r="P16" s="309" t="s">
        <v>289</v>
      </c>
      <c r="Q16" s="309" t="s">
        <v>289</v>
      </c>
      <c r="R16" s="309" t="s">
        <v>289</v>
      </c>
      <c r="S16" s="309" t="s">
        <v>289</v>
      </c>
      <c r="T16" s="309" t="s">
        <v>289</v>
      </c>
      <c r="U16" s="309" t="s">
        <v>289</v>
      </c>
      <c r="V16" s="309" t="s">
        <v>289</v>
      </c>
      <c r="W16" s="309" t="s">
        <v>289</v>
      </c>
      <c r="X16" s="309" t="s">
        <v>289</v>
      </c>
    </row>
    <row r="17" spans="1:40" ht="50.1" customHeight="1" x14ac:dyDescent="0.25">
      <c r="A17" s="404">
        <v>1</v>
      </c>
      <c r="B17" s="406" t="s">
        <v>84</v>
      </c>
      <c r="C17" s="406" t="s">
        <v>122</v>
      </c>
      <c r="D17" s="406" t="s">
        <v>199</v>
      </c>
      <c r="E17" s="99" t="s">
        <v>85</v>
      </c>
      <c r="F17" s="97" t="s">
        <v>24</v>
      </c>
      <c r="G17" s="97" t="s">
        <v>25</v>
      </c>
      <c r="H17" s="96">
        <v>0</v>
      </c>
      <c r="I17" s="96">
        <v>1</v>
      </c>
      <c r="J17" s="96">
        <v>0</v>
      </c>
      <c r="K17" s="98">
        <v>175569.7</v>
      </c>
      <c r="L17" s="98">
        <v>43892.41</v>
      </c>
      <c r="M17" s="98">
        <v>0</v>
      </c>
    </row>
    <row r="18" spans="1:40" x14ac:dyDescent="0.25">
      <c r="A18" s="405"/>
      <c r="B18" s="405"/>
      <c r="C18" s="405"/>
      <c r="D18" s="405"/>
      <c r="E18" s="91" t="s">
        <v>224</v>
      </c>
      <c r="F18" s="309" t="s">
        <v>289</v>
      </c>
      <c r="G18" s="309" t="s">
        <v>289</v>
      </c>
      <c r="H18" s="40" t="s">
        <v>66</v>
      </c>
      <c r="I18" s="309" t="s">
        <v>289</v>
      </c>
      <c r="J18" s="309" t="s">
        <v>289</v>
      </c>
      <c r="K18" s="309" t="s">
        <v>289</v>
      </c>
      <c r="L18" s="309" t="s">
        <v>289</v>
      </c>
      <c r="M18" s="309" t="s">
        <v>289</v>
      </c>
    </row>
    <row r="19" spans="1:40" x14ac:dyDescent="0.25">
      <c r="A19" s="405"/>
      <c r="B19" s="405"/>
      <c r="C19" s="405"/>
      <c r="D19" s="405"/>
      <c r="E19" s="91" t="s">
        <v>225</v>
      </c>
      <c r="F19" s="309" t="s">
        <v>289</v>
      </c>
      <c r="G19" s="309" t="s">
        <v>289</v>
      </c>
      <c r="H19" s="309" t="s">
        <v>289</v>
      </c>
      <c r="I19" s="40" t="s">
        <v>66</v>
      </c>
      <c r="J19" s="309" t="s">
        <v>289</v>
      </c>
      <c r="K19" s="309" t="s">
        <v>289</v>
      </c>
      <c r="L19" s="309" t="s">
        <v>289</v>
      </c>
      <c r="M19" s="309" t="s">
        <v>289</v>
      </c>
    </row>
    <row r="20" spans="1:40" x14ac:dyDescent="0.25">
      <c r="A20" s="405"/>
      <c r="B20" s="405"/>
      <c r="C20" s="405"/>
      <c r="D20" s="405"/>
      <c r="E20" s="91" t="s">
        <v>226</v>
      </c>
      <c r="F20" s="309" t="s">
        <v>289</v>
      </c>
      <c r="G20" s="309" t="s">
        <v>289</v>
      </c>
      <c r="H20" s="309" t="s">
        <v>289</v>
      </c>
      <c r="I20" s="40" t="s">
        <v>37</v>
      </c>
      <c r="J20" s="309" t="s">
        <v>289</v>
      </c>
      <c r="K20" s="309" t="s">
        <v>289</v>
      </c>
      <c r="L20" s="309" t="s">
        <v>289</v>
      </c>
      <c r="M20" s="309" t="s">
        <v>289</v>
      </c>
    </row>
    <row r="21" spans="1:40" ht="39" customHeight="1" x14ac:dyDescent="0.25">
      <c r="A21" s="404">
        <v>1</v>
      </c>
      <c r="B21" s="406" t="s">
        <v>84</v>
      </c>
      <c r="C21" s="407">
        <v>45261</v>
      </c>
      <c r="D21" s="406" t="s">
        <v>199</v>
      </c>
      <c r="E21" s="381" t="s">
        <v>86</v>
      </c>
      <c r="F21" s="97" t="s">
        <v>388</v>
      </c>
      <c r="G21" s="97" t="s">
        <v>25</v>
      </c>
      <c r="H21" s="96">
        <v>1</v>
      </c>
      <c r="I21" s="96">
        <v>0</v>
      </c>
      <c r="J21" s="96">
        <v>0</v>
      </c>
      <c r="K21" s="394">
        <v>70596.539999999994</v>
      </c>
      <c r="L21" s="394">
        <v>30255.67</v>
      </c>
      <c r="M21" s="394">
        <v>0</v>
      </c>
    </row>
    <row r="22" spans="1:40" ht="30" customHeight="1" x14ac:dyDescent="0.25">
      <c r="A22" s="404"/>
      <c r="B22" s="406"/>
      <c r="C22" s="407"/>
      <c r="D22" s="406"/>
      <c r="E22" s="382"/>
      <c r="F22" s="96" t="s">
        <v>24</v>
      </c>
      <c r="G22" s="97" t="s">
        <v>25</v>
      </c>
      <c r="H22" s="96">
        <v>0</v>
      </c>
      <c r="I22" s="96">
        <v>1</v>
      </c>
      <c r="J22" s="96">
        <v>0</v>
      </c>
      <c r="K22" s="411"/>
      <c r="L22" s="411" t="s">
        <v>19</v>
      </c>
      <c r="M22" s="412" t="s">
        <v>19</v>
      </c>
    </row>
    <row r="23" spans="1:40" s="80" customFormat="1" x14ac:dyDescent="0.25">
      <c r="A23" s="405"/>
      <c r="B23" s="406"/>
      <c r="C23" s="407"/>
      <c r="D23" s="406"/>
      <c r="E23" s="91" t="s">
        <v>383</v>
      </c>
      <c r="F23" s="309" t="s">
        <v>289</v>
      </c>
      <c r="G23" s="309" t="s">
        <v>289</v>
      </c>
      <c r="H23" s="73" t="s">
        <v>57</v>
      </c>
      <c r="I23" s="309" t="s">
        <v>289</v>
      </c>
      <c r="J23" s="309" t="s">
        <v>289</v>
      </c>
      <c r="K23" s="309" t="s">
        <v>289</v>
      </c>
      <c r="L23" s="309" t="s">
        <v>289</v>
      </c>
      <c r="M23" s="309" t="s">
        <v>289</v>
      </c>
      <c r="N23" s="94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</row>
    <row r="24" spans="1:40" s="80" customFormat="1" x14ac:dyDescent="0.25">
      <c r="A24" s="405"/>
      <c r="B24" s="406"/>
      <c r="C24" s="407"/>
      <c r="D24" s="406"/>
      <c r="E24" s="91" t="s">
        <v>384</v>
      </c>
      <c r="F24" s="309" t="s">
        <v>289</v>
      </c>
      <c r="G24" s="309" t="s">
        <v>289</v>
      </c>
      <c r="H24" s="73" t="s">
        <v>57</v>
      </c>
      <c r="I24" s="309" t="s">
        <v>289</v>
      </c>
      <c r="J24" s="309" t="s">
        <v>289</v>
      </c>
      <c r="K24" s="309" t="s">
        <v>289</v>
      </c>
      <c r="L24" s="309" t="s">
        <v>289</v>
      </c>
      <c r="M24" s="309" t="s">
        <v>289</v>
      </c>
      <c r="N24" s="94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</row>
    <row r="25" spans="1:40" s="5" customFormat="1" x14ac:dyDescent="0.25">
      <c r="A25" s="405"/>
      <c r="B25" s="406"/>
      <c r="C25" s="407"/>
      <c r="D25" s="406"/>
      <c r="E25" s="91" t="s">
        <v>224</v>
      </c>
      <c r="F25" s="309" t="s">
        <v>289</v>
      </c>
      <c r="G25" s="309" t="s">
        <v>289</v>
      </c>
      <c r="H25" s="73" t="s">
        <v>227</v>
      </c>
      <c r="I25" s="309" t="s">
        <v>289</v>
      </c>
      <c r="J25" s="309" t="s">
        <v>289</v>
      </c>
      <c r="K25" s="309" t="s">
        <v>289</v>
      </c>
      <c r="L25" s="309" t="s">
        <v>289</v>
      </c>
      <c r="M25" s="309" t="s">
        <v>289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3"/>
    </row>
    <row r="26" spans="1:40" s="5" customFormat="1" x14ac:dyDescent="0.25">
      <c r="A26" s="405"/>
      <c r="B26" s="406"/>
      <c r="C26" s="407"/>
      <c r="D26" s="406"/>
      <c r="E26" s="91" t="s">
        <v>225</v>
      </c>
      <c r="F26" s="309" t="s">
        <v>289</v>
      </c>
      <c r="G26" s="309" t="s">
        <v>289</v>
      </c>
      <c r="H26" s="309" t="s">
        <v>289</v>
      </c>
      <c r="I26" s="73" t="s">
        <v>230</v>
      </c>
      <c r="J26" s="309" t="s">
        <v>289</v>
      </c>
      <c r="K26" s="309" t="s">
        <v>289</v>
      </c>
      <c r="L26" s="309" t="s">
        <v>289</v>
      </c>
      <c r="M26" s="309" t="s">
        <v>289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3"/>
    </row>
    <row r="27" spans="1:40" s="5" customFormat="1" x14ac:dyDescent="0.25">
      <c r="A27" s="405"/>
      <c r="B27" s="406"/>
      <c r="C27" s="407"/>
      <c r="D27" s="406"/>
      <c r="E27" s="91" t="s">
        <v>226</v>
      </c>
      <c r="F27" s="309" t="s">
        <v>289</v>
      </c>
      <c r="G27" s="309" t="s">
        <v>289</v>
      </c>
      <c r="H27" s="309" t="s">
        <v>289</v>
      </c>
      <c r="I27" s="73" t="s">
        <v>57</v>
      </c>
      <c r="J27" s="309" t="s">
        <v>289</v>
      </c>
      <c r="K27" s="309" t="s">
        <v>289</v>
      </c>
      <c r="L27" s="309" t="s">
        <v>289</v>
      </c>
      <c r="M27" s="309" t="s">
        <v>289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3"/>
    </row>
    <row r="28" spans="1:40" s="5" customFormat="1" ht="47.25" x14ac:dyDescent="0.25">
      <c r="A28" s="404">
        <v>1</v>
      </c>
      <c r="B28" s="406" t="s">
        <v>84</v>
      </c>
      <c r="C28" s="407">
        <v>45265</v>
      </c>
      <c r="D28" s="406" t="s">
        <v>199</v>
      </c>
      <c r="E28" s="99" t="s">
        <v>87</v>
      </c>
      <c r="F28" s="97" t="s">
        <v>385</v>
      </c>
      <c r="G28" s="97" t="s">
        <v>25</v>
      </c>
      <c r="H28" s="96">
        <v>1</v>
      </c>
      <c r="I28" s="96">
        <v>0</v>
      </c>
      <c r="J28" s="96">
        <v>0</v>
      </c>
      <c r="K28" s="98">
        <v>17129.509999999998</v>
      </c>
      <c r="L28" s="98">
        <v>0</v>
      </c>
      <c r="M28" s="98"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3"/>
    </row>
    <row r="29" spans="1:40" s="5" customFormat="1" x14ac:dyDescent="0.25">
      <c r="A29" s="405"/>
      <c r="B29" s="406"/>
      <c r="C29" s="407"/>
      <c r="D29" s="406"/>
      <c r="E29" s="91" t="s">
        <v>224</v>
      </c>
      <c r="F29" s="309" t="s">
        <v>289</v>
      </c>
      <c r="G29" s="309" t="s">
        <v>289</v>
      </c>
      <c r="H29" s="40" t="s">
        <v>229</v>
      </c>
      <c r="I29" s="309" t="s">
        <v>289</v>
      </c>
      <c r="J29" s="309" t="s">
        <v>289</v>
      </c>
      <c r="K29" s="309" t="s">
        <v>289</v>
      </c>
      <c r="L29" s="309" t="s">
        <v>289</v>
      </c>
      <c r="M29" s="309" t="s">
        <v>289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3"/>
    </row>
    <row r="30" spans="1:40" s="5" customFormat="1" x14ac:dyDescent="0.25">
      <c r="A30" s="405"/>
      <c r="B30" s="406"/>
      <c r="C30" s="407"/>
      <c r="D30" s="406"/>
      <c r="E30" s="91" t="s">
        <v>225</v>
      </c>
      <c r="F30" s="309" t="s">
        <v>289</v>
      </c>
      <c r="G30" s="309" t="s">
        <v>289</v>
      </c>
      <c r="H30" s="40" t="s">
        <v>228</v>
      </c>
      <c r="I30" s="309" t="s">
        <v>289</v>
      </c>
      <c r="J30" s="309" t="s">
        <v>289</v>
      </c>
      <c r="K30" s="309" t="s">
        <v>289</v>
      </c>
      <c r="L30" s="309" t="s">
        <v>289</v>
      </c>
      <c r="M30" s="309" t="s">
        <v>289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3"/>
    </row>
    <row r="31" spans="1:40" s="5" customFormat="1" x14ac:dyDescent="0.25">
      <c r="A31" s="405"/>
      <c r="B31" s="406"/>
      <c r="C31" s="407"/>
      <c r="D31" s="406"/>
      <c r="E31" s="91" t="s">
        <v>226</v>
      </c>
      <c r="F31" s="309" t="s">
        <v>289</v>
      </c>
      <c r="G31" s="309" t="s">
        <v>289</v>
      </c>
      <c r="H31" s="40" t="s">
        <v>39</v>
      </c>
      <c r="I31" s="309" t="s">
        <v>289</v>
      </c>
      <c r="J31" s="309" t="s">
        <v>289</v>
      </c>
      <c r="K31" s="309" t="s">
        <v>289</v>
      </c>
      <c r="L31" s="309" t="s">
        <v>289</v>
      </c>
      <c r="M31" s="309" t="s">
        <v>289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3"/>
    </row>
    <row r="32" spans="1:40" s="5" customFormat="1" ht="47.25" x14ac:dyDescent="0.25">
      <c r="A32" s="404">
        <v>1</v>
      </c>
      <c r="B32" s="406" t="s">
        <v>84</v>
      </c>
      <c r="C32" s="407">
        <v>45268</v>
      </c>
      <c r="D32" s="406" t="s">
        <v>199</v>
      </c>
      <c r="E32" s="99" t="s">
        <v>88</v>
      </c>
      <c r="F32" s="97" t="s">
        <v>385</v>
      </c>
      <c r="G32" s="97" t="s">
        <v>25</v>
      </c>
      <c r="H32" s="96">
        <v>0</v>
      </c>
      <c r="I32" s="96">
        <v>1</v>
      </c>
      <c r="J32" s="96">
        <v>0</v>
      </c>
      <c r="K32" s="98">
        <v>0</v>
      </c>
      <c r="L32" s="98">
        <f>27636.41+5674.8</f>
        <v>33311.21</v>
      </c>
      <c r="M32" s="98"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3"/>
    </row>
    <row r="33" spans="1:40" s="5" customFormat="1" x14ac:dyDescent="0.25">
      <c r="A33" s="405"/>
      <c r="B33" s="406"/>
      <c r="C33" s="407"/>
      <c r="D33" s="406"/>
      <c r="E33" s="91" t="s">
        <v>224</v>
      </c>
      <c r="F33" s="309" t="s">
        <v>289</v>
      </c>
      <c r="G33" s="309" t="s">
        <v>289</v>
      </c>
      <c r="H33" s="40" t="s">
        <v>227</v>
      </c>
      <c r="I33" s="309" t="s">
        <v>289</v>
      </c>
      <c r="J33" s="309" t="s">
        <v>289</v>
      </c>
      <c r="K33" s="309" t="s">
        <v>289</v>
      </c>
      <c r="L33" s="309" t="s">
        <v>289</v>
      </c>
      <c r="M33" s="309" t="s">
        <v>289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3"/>
    </row>
    <row r="34" spans="1:40" s="5" customFormat="1" x14ac:dyDescent="0.25">
      <c r="A34" s="405"/>
      <c r="B34" s="406"/>
      <c r="C34" s="407"/>
      <c r="D34" s="406"/>
      <c r="E34" s="91" t="s">
        <v>225</v>
      </c>
      <c r="F34" s="309" t="s">
        <v>289</v>
      </c>
      <c r="G34" s="309" t="s">
        <v>289</v>
      </c>
      <c r="H34" s="309" t="s">
        <v>289</v>
      </c>
      <c r="I34" s="40" t="s">
        <v>58</v>
      </c>
      <c r="J34" s="309" t="s">
        <v>289</v>
      </c>
      <c r="K34" s="309" t="s">
        <v>289</v>
      </c>
      <c r="L34" s="309" t="s">
        <v>289</v>
      </c>
      <c r="M34" s="309" t="s">
        <v>289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3"/>
    </row>
    <row r="35" spans="1:40" s="5" customFormat="1" x14ac:dyDescent="0.25">
      <c r="A35" s="405"/>
      <c r="B35" s="406"/>
      <c r="C35" s="407"/>
      <c r="D35" s="406"/>
      <c r="E35" s="91" t="s">
        <v>226</v>
      </c>
      <c r="F35" s="309" t="s">
        <v>289</v>
      </c>
      <c r="G35" s="309" t="s">
        <v>289</v>
      </c>
      <c r="H35" s="309" t="s">
        <v>289</v>
      </c>
      <c r="I35" s="40" t="s">
        <v>38</v>
      </c>
      <c r="J35" s="309" t="s">
        <v>289</v>
      </c>
      <c r="K35" s="309" t="s">
        <v>289</v>
      </c>
      <c r="L35" s="309" t="s">
        <v>289</v>
      </c>
      <c r="M35" s="309" t="s">
        <v>289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3"/>
    </row>
    <row r="36" spans="1:40" s="5" customFormat="1" ht="35.25" customHeight="1" x14ac:dyDescent="0.25">
      <c r="A36" s="404">
        <v>1</v>
      </c>
      <c r="B36" s="406" t="s">
        <v>84</v>
      </c>
      <c r="C36" s="407">
        <v>45270</v>
      </c>
      <c r="D36" s="406" t="s">
        <v>199</v>
      </c>
      <c r="E36" s="381" t="s">
        <v>89</v>
      </c>
      <c r="F36" s="97" t="s">
        <v>388</v>
      </c>
      <c r="G36" s="97" t="s">
        <v>25</v>
      </c>
      <c r="H36" s="96">
        <v>1</v>
      </c>
      <c r="I36" s="96">
        <v>0</v>
      </c>
      <c r="J36" s="96">
        <v>0</v>
      </c>
      <c r="K36" s="394">
        <f>16963.8+111.66</f>
        <v>17075.46</v>
      </c>
      <c r="L36" s="394">
        <v>0</v>
      </c>
      <c r="M36" s="394"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3"/>
    </row>
    <row r="37" spans="1:40" s="5" customFormat="1" ht="30" customHeight="1" x14ac:dyDescent="0.25">
      <c r="A37" s="404"/>
      <c r="B37" s="406"/>
      <c r="C37" s="407"/>
      <c r="D37" s="406"/>
      <c r="E37" s="382"/>
      <c r="F37" s="96" t="s">
        <v>24</v>
      </c>
      <c r="G37" s="97" t="s">
        <v>25</v>
      </c>
      <c r="H37" s="96">
        <v>1</v>
      </c>
      <c r="I37" s="96">
        <v>0</v>
      </c>
      <c r="J37" s="96">
        <v>0</v>
      </c>
      <c r="K37" s="411"/>
      <c r="L37" s="411"/>
      <c r="M37" s="411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3"/>
    </row>
    <row r="38" spans="1:40" s="5" customFormat="1" x14ac:dyDescent="0.25">
      <c r="A38" s="405"/>
      <c r="B38" s="406"/>
      <c r="C38" s="407"/>
      <c r="D38" s="406"/>
      <c r="E38" s="91" t="s">
        <v>383</v>
      </c>
      <c r="F38" s="309" t="s">
        <v>289</v>
      </c>
      <c r="G38" s="309" t="s">
        <v>289</v>
      </c>
      <c r="H38" s="73" t="s">
        <v>230</v>
      </c>
      <c r="I38" s="309" t="s">
        <v>289</v>
      </c>
      <c r="J38" s="309" t="s">
        <v>289</v>
      </c>
      <c r="K38" s="309" t="s">
        <v>289</v>
      </c>
      <c r="L38" s="309" t="s">
        <v>289</v>
      </c>
      <c r="M38" s="309" t="s">
        <v>289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3"/>
    </row>
    <row r="39" spans="1:40" s="5" customFormat="1" x14ac:dyDescent="0.25">
      <c r="A39" s="405"/>
      <c r="B39" s="406"/>
      <c r="C39" s="407"/>
      <c r="D39" s="406"/>
      <c r="E39" s="91" t="s">
        <v>384</v>
      </c>
      <c r="F39" s="309" t="s">
        <v>289</v>
      </c>
      <c r="G39" s="309" t="s">
        <v>289</v>
      </c>
      <c r="H39" s="73" t="s">
        <v>230</v>
      </c>
      <c r="I39" s="309" t="s">
        <v>289</v>
      </c>
      <c r="J39" s="309" t="s">
        <v>289</v>
      </c>
      <c r="K39" s="309" t="s">
        <v>289</v>
      </c>
      <c r="L39" s="309" t="s">
        <v>289</v>
      </c>
      <c r="M39" s="309" t="s">
        <v>289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3"/>
    </row>
    <row r="40" spans="1:40" s="5" customFormat="1" x14ac:dyDescent="0.25">
      <c r="A40" s="405"/>
      <c r="B40" s="406"/>
      <c r="C40" s="407"/>
      <c r="D40" s="406"/>
      <c r="E40" s="91" t="s">
        <v>224</v>
      </c>
      <c r="F40" s="309" t="s">
        <v>289</v>
      </c>
      <c r="G40" s="309" t="s">
        <v>289</v>
      </c>
      <c r="H40" s="73" t="s">
        <v>230</v>
      </c>
      <c r="I40" s="309" t="s">
        <v>289</v>
      </c>
      <c r="J40" s="309" t="s">
        <v>289</v>
      </c>
      <c r="K40" s="309" t="s">
        <v>289</v>
      </c>
      <c r="L40" s="309" t="s">
        <v>289</v>
      </c>
      <c r="M40" s="309" t="s">
        <v>289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3"/>
    </row>
    <row r="41" spans="1:40" s="5" customFormat="1" x14ac:dyDescent="0.25">
      <c r="A41" s="405"/>
      <c r="B41" s="406"/>
      <c r="C41" s="407"/>
      <c r="D41" s="406"/>
      <c r="E41" s="91" t="s">
        <v>225</v>
      </c>
      <c r="F41" s="309" t="s">
        <v>289</v>
      </c>
      <c r="G41" s="309" t="s">
        <v>289</v>
      </c>
      <c r="H41" s="73" t="s">
        <v>228</v>
      </c>
      <c r="I41" s="309" t="s">
        <v>289</v>
      </c>
      <c r="J41" s="309" t="s">
        <v>289</v>
      </c>
      <c r="K41" s="309" t="s">
        <v>289</v>
      </c>
      <c r="L41" s="309" t="s">
        <v>289</v>
      </c>
      <c r="M41" s="309" t="s">
        <v>289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3"/>
    </row>
    <row r="42" spans="1:40" s="5" customFormat="1" x14ac:dyDescent="0.25">
      <c r="A42" s="405"/>
      <c r="B42" s="406"/>
      <c r="C42" s="407"/>
      <c r="D42" s="406"/>
      <c r="E42" s="91" t="s">
        <v>226</v>
      </c>
      <c r="F42" s="309" t="s">
        <v>289</v>
      </c>
      <c r="G42" s="309" t="s">
        <v>289</v>
      </c>
      <c r="H42" s="73" t="s">
        <v>39</v>
      </c>
      <c r="I42" s="309" t="s">
        <v>289</v>
      </c>
      <c r="J42" s="309" t="s">
        <v>289</v>
      </c>
      <c r="K42" s="309" t="s">
        <v>289</v>
      </c>
      <c r="L42" s="309" t="s">
        <v>289</v>
      </c>
      <c r="M42" s="309" t="s">
        <v>289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3"/>
    </row>
    <row r="43" spans="1:40" s="5" customFormat="1" ht="33.75" customHeight="1" x14ac:dyDescent="0.25">
      <c r="A43" s="404">
        <v>1</v>
      </c>
      <c r="B43" s="406" t="s">
        <v>84</v>
      </c>
      <c r="C43" s="407">
        <v>45271</v>
      </c>
      <c r="D43" s="406" t="s">
        <v>199</v>
      </c>
      <c r="E43" s="381" t="s">
        <v>90</v>
      </c>
      <c r="F43" s="97" t="s">
        <v>388</v>
      </c>
      <c r="G43" s="97" t="s">
        <v>25</v>
      </c>
      <c r="H43" s="96">
        <v>0</v>
      </c>
      <c r="I43" s="96">
        <v>1</v>
      </c>
      <c r="J43" s="96">
        <v>0</v>
      </c>
      <c r="K43" s="394">
        <v>0</v>
      </c>
      <c r="L43" s="394">
        <f>16556.17-7309.89</f>
        <v>9246.2799999999988</v>
      </c>
      <c r="M43" s="394"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3"/>
    </row>
    <row r="44" spans="1:40" s="5" customFormat="1" ht="30" customHeight="1" x14ac:dyDescent="0.25">
      <c r="A44" s="404"/>
      <c r="B44" s="406"/>
      <c r="C44" s="407"/>
      <c r="D44" s="406"/>
      <c r="E44" s="382"/>
      <c r="F44" s="96" t="s">
        <v>24</v>
      </c>
      <c r="G44" s="97" t="s">
        <v>25</v>
      </c>
      <c r="H44" s="96">
        <v>0</v>
      </c>
      <c r="I44" s="96">
        <v>0</v>
      </c>
      <c r="J44" s="96">
        <v>0</v>
      </c>
      <c r="K44" s="411"/>
      <c r="L44" s="411"/>
      <c r="M44" s="411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3"/>
    </row>
    <row r="45" spans="1:40" s="5" customFormat="1" x14ac:dyDescent="0.25">
      <c r="A45" s="405"/>
      <c r="B45" s="406"/>
      <c r="C45" s="407"/>
      <c r="D45" s="406"/>
      <c r="E45" s="91" t="s">
        <v>383</v>
      </c>
      <c r="F45" s="309" t="s">
        <v>289</v>
      </c>
      <c r="G45" s="309" t="s">
        <v>289</v>
      </c>
      <c r="H45" s="309" t="s">
        <v>289</v>
      </c>
      <c r="I45" s="40" t="s">
        <v>66</v>
      </c>
      <c r="J45" s="309" t="s">
        <v>289</v>
      </c>
      <c r="K45" s="309" t="s">
        <v>289</v>
      </c>
      <c r="L45" s="309" t="s">
        <v>289</v>
      </c>
      <c r="M45" s="309" t="s">
        <v>289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3"/>
    </row>
    <row r="46" spans="1:40" s="5" customFormat="1" x14ac:dyDescent="0.25">
      <c r="A46" s="405"/>
      <c r="B46" s="406"/>
      <c r="C46" s="407"/>
      <c r="D46" s="406"/>
      <c r="E46" s="91" t="s">
        <v>384</v>
      </c>
      <c r="F46" s="309" t="s">
        <v>289</v>
      </c>
      <c r="G46" s="309" t="s">
        <v>289</v>
      </c>
      <c r="H46" s="309" t="s">
        <v>289</v>
      </c>
      <c r="I46" s="40" t="s">
        <v>37</v>
      </c>
      <c r="J46" s="309" t="s">
        <v>289</v>
      </c>
      <c r="K46" s="309" t="s">
        <v>289</v>
      </c>
      <c r="L46" s="309" t="s">
        <v>289</v>
      </c>
      <c r="M46" s="309" t="s">
        <v>289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3"/>
    </row>
    <row r="47" spans="1:40" s="5" customFormat="1" x14ac:dyDescent="0.25">
      <c r="A47" s="405"/>
      <c r="B47" s="406"/>
      <c r="C47" s="407"/>
      <c r="D47" s="406"/>
      <c r="E47" s="91" t="s">
        <v>224</v>
      </c>
      <c r="F47" s="309" t="s">
        <v>289</v>
      </c>
      <c r="G47" s="309" t="s">
        <v>289</v>
      </c>
      <c r="H47" s="309" t="s">
        <v>289</v>
      </c>
      <c r="I47" s="309" t="s">
        <v>289</v>
      </c>
      <c r="J47" s="309" t="s">
        <v>289</v>
      </c>
      <c r="K47" s="309" t="s">
        <v>289</v>
      </c>
      <c r="L47" s="309" t="s">
        <v>289</v>
      </c>
      <c r="M47" s="309" t="s">
        <v>289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3"/>
    </row>
    <row r="48" spans="1:40" s="5" customFormat="1" x14ac:dyDescent="0.25">
      <c r="A48" s="405"/>
      <c r="B48" s="406"/>
      <c r="C48" s="407"/>
      <c r="D48" s="406"/>
      <c r="E48" s="91" t="s">
        <v>225</v>
      </c>
      <c r="F48" s="309" t="s">
        <v>289</v>
      </c>
      <c r="G48" s="309" t="s">
        <v>289</v>
      </c>
      <c r="H48" s="309" t="s">
        <v>289</v>
      </c>
      <c r="I48" s="309" t="s">
        <v>289</v>
      </c>
      <c r="J48" s="309" t="s">
        <v>289</v>
      </c>
      <c r="K48" s="309" t="s">
        <v>289</v>
      </c>
      <c r="L48" s="309" t="s">
        <v>289</v>
      </c>
      <c r="M48" s="309" t="s">
        <v>289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3"/>
    </row>
    <row r="49" spans="1:40" s="5" customFormat="1" x14ac:dyDescent="0.25">
      <c r="A49" s="405"/>
      <c r="B49" s="406"/>
      <c r="C49" s="407"/>
      <c r="D49" s="406"/>
      <c r="E49" s="91" t="s">
        <v>226</v>
      </c>
      <c r="F49" s="309" t="s">
        <v>289</v>
      </c>
      <c r="G49" s="309" t="s">
        <v>289</v>
      </c>
      <c r="H49" s="309" t="s">
        <v>289</v>
      </c>
      <c r="I49" s="309" t="s">
        <v>289</v>
      </c>
      <c r="J49" s="309" t="s">
        <v>289</v>
      </c>
      <c r="K49" s="309" t="s">
        <v>289</v>
      </c>
      <c r="L49" s="309" t="s">
        <v>289</v>
      </c>
      <c r="M49" s="309" t="s">
        <v>289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3"/>
    </row>
    <row r="50" spans="1:40" s="5" customFormat="1" ht="39" customHeight="1" x14ac:dyDescent="0.25">
      <c r="A50" s="404">
        <v>1</v>
      </c>
      <c r="B50" s="406" t="s">
        <v>84</v>
      </c>
      <c r="C50" s="407">
        <v>45272</v>
      </c>
      <c r="D50" s="406" t="s">
        <v>199</v>
      </c>
      <c r="E50" s="381" t="s">
        <v>386</v>
      </c>
      <c r="F50" s="97" t="s">
        <v>388</v>
      </c>
      <c r="G50" s="97" t="s">
        <v>25</v>
      </c>
      <c r="H50" s="96">
        <v>0</v>
      </c>
      <c r="I50" s="96">
        <v>1</v>
      </c>
      <c r="J50" s="96">
        <v>0</v>
      </c>
      <c r="K50" s="394">
        <v>0</v>
      </c>
      <c r="L50" s="394">
        <f>27347.96-19169.75</f>
        <v>8178.2099999999991</v>
      </c>
      <c r="M50" s="394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3"/>
    </row>
    <row r="51" spans="1:40" s="5" customFormat="1" ht="30" customHeight="1" x14ac:dyDescent="0.25">
      <c r="A51" s="404"/>
      <c r="B51" s="406"/>
      <c r="C51" s="407"/>
      <c r="D51" s="406"/>
      <c r="E51" s="382"/>
      <c r="F51" s="96" t="s">
        <v>24</v>
      </c>
      <c r="G51" s="97" t="s">
        <v>25</v>
      </c>
      <c r="H51" s="96">
        <v>0</v>
      </c>
      <c r="I51" s="96">
        <v>0</v>
      </c>
      <c r="J51" s="96">
        <v>0</v>
      </c>
      <c r="K51" s="411"/>
      <c r="L51" s="411"/>
      <c r="M51" s="411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3"/>
    </row>
    <row r="52" spans="1:40" s="5" customFormat="1" x14ac:dyDescent="0.25">
      <c r="A52" s="405"/>
      <c r="B52" s="406"/>
      <c r="C52" s="407"/>
      <c r="D52" s="406"/>
      <c r="E52" s="91" t="s">
        <v>383</v>
      </c>
      <c r="F52" s="309" t="s">
        <v>289</v>
      </c>
      <c r="G52" s="309" t="s">
        <v>289</v>
      </c>
      <c r="H52" s="309" t="s">
        <v>289</v>
      </c>
      <c r="I52" s="40" t="s">
        <v>66</v>
      </c>
      <c r="J52" s="309" t="s">
        <v>289</v>
      </c>
      <c r="K52" s="309" t="s">
        <v>289</v>
      </c>
      <c r="L52" s="309" t="s">
        <v>289</v>
      </c>
      <c r="M52" s="309" t="s">
        <v>289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3"/>
    </row>
    <row r="53" spans="1:40" s="5" customFormat="1" x14ac:dyDescent="0.25">
      <c r="A53" s="405"/>
      <c r="B53" s="406"/>
      <c r="C53" s="407"/>
      <c r="D53" s="406"/>
      <c r="E53" s="91" t="s">
        <v>384</v>
      </c>
      <c r="F53" s="309" t="s">
        <v>289</v>
      </c>
      <c r="G53" s="309" t="s">
        <v>289</v>
      </c>
      <c r="H53" s="309" t="s">
        <v>289</v>
      </c>
      <c r="I53" s="40" t="s">
        <v>37</v>
      </c>
      <c r="J53" s="309" t="s">
        <v>289</v>
      </c>
      <c r="K53" s="309" t="s">
        <v>289</v>
      </c>
      <c r="L53" s="309" t="s">
        <v>289</v>
      </c>
      <c r="M53" s="309" t="s">
        <v>289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3"/>
    </row>
    <row r="54" spans="1:40" s="5" customFormat="1" x14ac:dyDescent="0.25">
      <c r="A54" s="405"/>
      <c r="B54" s="406"/>
      <c r="C54" s="407"/>
      <c r="D54" s="406"/>
      <c r="E54" s="91" t="s">
        <v>224</v>
      </c>
      <c r="F54" s="309" t="s">
        <v>289</v>
      </c>
      <c r="G54" s="309" t="s">
        <v>289</v>
      </c>
      <c r="H54" s="309" t="s">
        <v>289</v>
      </c>
      <c r="I54" s="309" t="s">
        <v>289</v>
      </c>
      <c r="J54" s="309" t="s">
        <v>289</v>
      </c>
      <c r="K54" s="309" t="s">
        <v>289</v>
      </c>
      <c r="L54" s="309" t="s">
        <v>289</v>
      </c>
      <c r="M54" s="309" t="s">
        <v>289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3"/>
    </row>
    <row r="55" spans="1:40" s="5" customFormat="1" x14ac:dyDescent="0.25">
      <c r="A55" s="405"/>
      <c r="B55" s="406"/>
      <c r="C55" s="407"/>
      <c r="D55" s="406"/>
      <c r="E55" s="91" t="s">
        <v>225</v>
      </c>
      <c r="F55" s="309" t="s">
        <v>289</v>
      </c>
      <c r="G55" s="309" t="s">
        <v>289</v>
      </c>
      <c r="H55" s="309" t="s">
        <v>289</v>
      </c>
      <c r="I55" s="309" t="s">
        <v>289</v>
      </c>
      <c r="J55" s="309" t="s">
        <v>289</v>
      </c>
      <c r="K55" s="309" t="s">
        <v>289</v>
      </c>
      <c r="L55" s="309" t="s">
        <v>289</v>
      </c>
      <c r="M55" s="309" t="s">
        <v>289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3"/>
    </row>
    <row r="56" spans="1:40" s="5" customFormat="1" x14ac:dyDescent="0.25">
      <c r="A56" s="405"/>
      <c r="B56" s="406"/>
      <c r="C56" s="407"/>
      <c r="D56" s="406"/>
      <c r="E56" s="91" t="s">
        <v>226</v>
      </c>
      <c r="F56" s="309" t="s">
        <v>289</v>
      </c>
      <c r="G56" s="309" t="s">
        <v>289</v>
      </c>
      <c r="H56" s="309" t="s">
        <v>289</v>
      </c>
      <c r="I56" s="309" t="s">
        <v>289</v>
      </c>
      <c r="J56" s="309" t="s">
        <v>289</v>
      </c>
      <c r="K56" s="309" t="s">
        <v>289</v>
      </c>
      <c r="L56" s="309" t="s">
        <v>289</v>
      </c>
      <c r="M56" s="309" t="s">
        <v>289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3"/>
    </row>
    <row r="57" spans="1:40" s="5" customFormat="1" ht="37.5" customHeight="1" x14ac:dyDescent="0.25">
      <c r="A57" s="404">
        <v>1</v>
      </c>
      <c r="B57" s="406" t="s">
        <v>84</v>
      </c>
      <c r="C57" s="407">
        <v>45273</v>
      </c>
      <c r="D57" s="406" t="s">
        <v>199</v>
      </c>
      <c r="E57" s="381" t="s">
        <v>91</v>
      </c>
      <c r="F57" s="97" t="s">
        <v>388</v>
      </c>
      <c r="G57" s="97" t="s">
        <v>25</v>
      </c>
      <c r="H57" s="96">
        <v>1</v>
      </c>
      <c r="I57" s="96">
        <v>0</v>
      </c>
      <c r="J57" s="96">
        <v>0</v>
      </c>
      <c r="K57" s="394">
        <v>4698.4399999999996</v>
      </c>
      <c r="L57" s="394">
        <v>6328.73</v>
      </c>
      <c r="M57" s="394">
        <v>0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3"/>
    </row>
    <row r="58" spans="1:40" s="5" customFormat="1" ht="30" customHeight="1" x14ac:dyDescent="0.25">
      <c r="A58" s="404"/>
      <c r="B58" s="406"/>
      <c r="C58" s="407"/>
      <c r="D58" s="406"/>
      <c r="E58" s="415"/>
      <c r="F58" s="96" t="s">
        <v>24</v>
      </c>
      <c r="G58" s="97" t="s">
        <v>25</v>
      </c>
      <c r="H58" s="96">
        <v>0</v>
      </c>
      <c r="I58" s="96">
        <v>1</v>
      </c>
      <c r="J58" s="96">
        <v>0</v>
      </c>
      <c r="K58" s="411"/>
      <c r="L58" s="411"/>
      <c r="M58" s="411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3"/>
    </row>
    <row r="59" spans="1:40" s="5" customFormat="1" x14ac:dyDescent="0.25">
      <c r="A59" s="405"/>
      <c r="B59" s="406"/>
      <c r="C59" s="407"/>
      <c r="D59" s="406"/>
      <c r="E59" s="91" t="s">
        <v>383</v>
      </c>
      <c r="F59" s="253" t="s">
        <v>19</v>
      </c>
      <c r="G59" s="253" t="s">
        <v>19</v>
      </c>
      <c r="H59" s="40" t="s">
        <v>227</v>
      </c>
      <c r="I59" s="253" t="s">
        <v>19</v>
      </c>
      <c r="J59" s="253" t="s">
        <v>19</v>
      </c>
      <c r="K59" s="65" t="s">
        <v>19</v>
      </c>
      <c r="L59" s="65" t="s">
        <v>19</v>
      </c>
      <c r="M59" s="65" t="s">
        <v>19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3"/>
    </row>
    <row r="60" spans="1:40" s="5" customFormat="1" x14ac:dyDescent="0.25">
      <c r="A60" s="405"/>
      <c r="B60" s="406"/>
      <c r="C60" s="407"/>
      <c r="D60" s="406"/>
      <c r="E60" s="91" t="s">
        <v>384</v>
      </c>
      <c r="F60" s="253" t="s">
        <v>19</v>
      </c>
      <c r="G60" s="253" t="s">
        <v>19</v>
      </c>
      <c r="H60" s="40" t="s">
        <v>227</v>
      </c>
      <c r="I60" s="253" t="s">
        <v>19</v>
      </c>
      <c r="J60" s="253" t="s">
        <v>19</v>
      </c>
      <c r="K60" s="65" t="s">
        <v>19</v>
      </c>
      <c r="L60" s="65" t="s">
        <v>19</v>
      </c>
      <c r="M60" s="65" t="s">
        <v>19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3"/>
    </row>
    <row r="61" spans="1:40" s="5" customFormat="1" x14ac:dyDescent="0.25">
      <c r="A61" s="405"/>
      <c r="B61" s="406"/>
      <c r="C61" s="407"/>
      <c r="D61" s="406"/>
      <c r="E61" s="91" t="s">
        <v>224</v>
      </c>
      <c r="F61" s="253" t="s">
        <v>19</v>
      </c>
      <c r="G61" s="253" t="s">
        <v>19</v>
      </c>
      <c r="H61" s="73" t="s">
        <v>19</v>
      </c>
      <c r="I61" s="253" t="s">
        <v>60</v>
      </c>
      <c r="J61" s="253" t="s">
        <v>19</v>
      </c>
      <c r="K61" s="65" t="s">
        <v>19</v>
      </c>
      <c r="L61" s="65" t="s">
        <v>19</v>
      </c>
      <c r="M61" s="65" t="s">
        <v>19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3"/>
    </row>
    <row r="62" spans="1:40" s="5" customFormat="1" x14ac:dyDescent="0.25">
      <c r="A62" s="405"/>
      <c r="B62" s="406"/>
      <c r="C62" s="407"/>
      <c r="D62" s="406"/>
      <c r="E62" s="91" t="s">
        <v>225</v>
      </c>
      <c r="F62" s="253" t="s">
        <v>19</v>
      </c>
      <c r="G62" s="253" t="s">
        <v>19</v>
      </c>
      <c r="H62" s="253" t="s">
        <v>19</v>
      </c>
      <c r="I62" s="40" t="s">
        <v>57</v>
      </c>
      <c r="J62" s="253" t="s">
        <v>19</v>
      </c>
      <c r="K62" s="65" t="s">
        <v>19</v>
      </c>
      <c r="L62" s="65" t="s">
        <v>19</v>
      </c>
      <c r="M62" s="65" t="s">
        <v>19</v>
      </c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3"/>
    </row>
    <row r="63" spans="1:40" s="5" customFormat="1" x14ac:dyDescent="0.25">
      <c r="A63" s="405"/>
      <c r="B63" s="406"/>
      <c r="C63" s="407"/>
      <c r="D63" s="406"/>
      <c r="E63" s="91" t="s">
        <v>226</v>
      </c>
      <c r="F63" s="253" t="s">
        <v>19</v>
      </c>
      <c r="G63" s="253" t="s">
        <v>19</v>
      </c>
      <c r="H63" s="253" t="s">
        <v>19</v>
      </c>
      <c r="I63" s="40" t="s">
        <v>241</v>
      </c>
      <c r="J63" s="253" t="s">
        <v>19</v>
      </c>
      <c r="K63" s="65" t="s">
        <v>19</v>
      </c>
      <c r="L63" s="65" t="s">
        <v>19</v>
      </c>
      <c r="M63" s="65" t="s">
        <v>19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3"/>
    </row>
    <row r="64" spans="1:40" s="5" customFormat="1" ht="39" customHeight="1" x14ac:dyDescent="0.25">
      <c r="A64" s="404">
        <v>1</v>
      </c>
      <c r="B64" s="406" t="s">
        <v>84</v>
      </c>
      <c r="C64" s="407">
        <v>45274</v>
      </c>
      <c r="D64" s="406" t="s">
        <v>199</v>
      </c>
      <c r="E64" s="381" t="s">
        <v>92</v>
      </c>
      <c r="F64" s="97" t="s">
        <v>388</v>
      </c>
      <c r="G64" s="97" t="s">
        <v>25</v>
      </c>
      <c r="H64" s="96">
        <v>1</v>
      </c>
      <c r="I64" s="96">
        <v>0</v>
      </c>
      <c r="J64" s="96">
        <v>0</v>
      </c>
      <c r="K64" s="394">
        <v>40619.919999999998</v>
      </c>
      <c r="L64" s="394">
        <v>0</v>
      </c>
      <c r="M64" s="394">
        <v>0</v>
      </c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3"/>
    </row>
    <row r="65" spans="1:40" s="5" customFormat="1" ht="30" customHeight="1" x14ac:dyDescent="0.25">
      <c r="A65" s="404"/>
      <c r="B65" s="406"/>
      <c r="C65" s="407"/>
      <c r="D65" s="406"/>
      <c r="E65" s="415"/>
      <c r="F65" s="96" t="s">
        <v>24</v>
      </c>
      <c r="G65" s="97" t="s">
        <v>25</v>
      </c>
      <c r="H65" s="96">
        <v>1</v>
      </c>
      <c r="I65" s="96">
        <v>0</v>
      </c>
      <c r="J65" s="96">
        <v>0</v>
      </c>
      <c r="K65" s="411"/>
      <c r="L65" s="411"/>
      <c r="M65" s="411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3"/>
    </row>
    <row r="66" spans="1:40" s="5" customFormat="1" x14ac:dyDescent="0.25">
      <c r="A66" s="405"/>
      <c r="B66" s="406"/>
      <c r="C66" s="407"/>
      <c r="D66" s="406"/>
      <c r="E66" s="91" t="s">
        <v>383</v>
      </c>
      <c r="F66" s="253" t="s">
        <v>19</v>
      </c>
      <c r="G66" s="253" t="s">
        <v>19</v>
      </c>
      <c r="H66" s="73" t="s">
        <v>230</v>
      </c>
      <c r="I66" s="253" t="s">
        <v>19</v>
      </c>
      <c r="J66" s="253" t="s">
        <v>19</v>
      </c>
      <c r="K66" s="65" t="s">
        <v>19</v>
      </c>
      <c r="L66" s="65" t="s">
        <v>19</v>
      </c>
      <c r="M66" s="65" t="s">
        <v>19</v>
      </c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3"/>
    </row>
    <row r="67" spans="1:40" s="5" customFormat="1" x14ac:dyDescent="0.25">
      <c r="A67" s="405"/>
      <c r="B67" s="406"/>
      <c r="C67" s="407"/>
      <c r="D67" s="406"/>
      <c r="E67" s="91" t="s">
        <v>384</v>
      </c>
      <c r="F67" s="253" t="s">
        <v>19</v>
      </c>
      <c r="G67" s="253" t="s">
        <v>19</v>
      </c>
      <c r="H67" s="40" t="s">
        <v>230</v>
      </c>
      <c r="I67" s="253" t="s">
        <v>19</v>
      </c>
      <c r="J67" s="253" t="s">
        <v>19</v>
      </c>
      <c r="K67" s="65" t="s">
        <v>19</v>
      </c>
      <c r="L67" s="65" t="s">
        <v>19</v>
      </c>
      <c r="M67" s="65" t="s">
        <v>19</v>
      </c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3"/>
    </row>
    <row r="68" spans="1:40" s="5" customFormat="1" x14ac:dyDescent="0.25">
      <c r="A68" s="405"/>
      <c r="B68" s="406"/>
      <c r="C68" s="407"/>
      <c r="D68" s="406"/>
      <c r="E68" s="91" t="s">
        <v>224</v>
      </c>
      <c r="F68" s="253" t="s">
        <v>19</v>
      </c>
      <c r="G68" s="253" t="s">
        <v>19</v>
      </c>
      <c r="H68" s="40" t="s">
        <v>230</v>
      </c>
      <c r="I68" s="253" t="s">
        <v>19</v>
      </c>
      <c r="J68" s="253" t="s">
        <v>19</v>
      </c>
      <c r="K68" s="65" t="s">
        <v>19</v>
      </c>
      <c r="L68" s="65" t="s">
        <v>19</v>
      </c>
      <c r="M68" s="65" t="s">
        <v>19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3"/>
    </row>
    <row r="69" spans="1:40" s="5" customFormat="1" x14ac:dyDescent="0.25">
      <c r="A69" s="405"/>
      <c r="B69" s="406"/>
      <c r="C69" s="407"/>
      <c r="D69" s="406"/>
      <c r="E69" s="91" t="s">
        <v>225</v>
      </c>
      <c r="F69" s="253" t="s">
        <v>19</v>
      </c>
      <c r="G69" s="253" t="s">
        <v>19</v>
      </c>
      <c r="H69" s="40" t="s">
        <v>228</v>
      </c>
      <c r="I69" s="253" t="s">
        <v>19</v>
      </c>
      <c r="J69" s="253" t="s">
        <v>19</v>
      </c>
      <c r="K69" s="65" t="s">
        <v>19</v>
      </c>
      <c r="L69" s="65" t="s">
        <v>19</v>
      </c>
      <c r="M69" s="65" t="s">
        <v>19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3"/>
    </row>
    <row r="70" spans="1:40" s="5" customFormat="1" x14ac:dyDescent="0.25">
      <c r="A70" s="405"/>
      <c r="B70" s="406"/>
      <c r="C70" s="407"/>
      <c r="D70" s="406"/>
      <c r="E70" s="91" t="s">
        <v>226</v>
      </c>
      <c r="F70" s="253" t="s">
        <v>19</v>
      </c>
      <c r="G70" s="253" t="s">
        <v>19</v>
      </c>
      <c r="H70" s="40" t="s">
        <v>39</v>
      </c>
      <c r="I70" s="253" t="s">
        <v>19</v>
      </c>
      <c r="J70" s="253" t="s">
        <v>19</v>
      </c>
      <c r="K70" s="65" t="s">
        <v>19</v>
      </c>
      <c r="L70" s="65" t="s">
        <v>19</v>
      </c>
      <c r="M70" s="65" t="s">
        <v>19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3"/>
    </row>
    <row r="71" spans="1:40" s="5" customFormat="1" ht="50.1" customHeight="1" x14ac:dyDescent="0.25">
      <c r="A71" s="404">
        <v>1</v>
      </c>
      <c r="B71" s="406" t="s">
        <v>84</v>
      </c>
      <c r="C71" s="407">
        <v>45277</v>
      </c>
      <c r="D71" s="406" t="s">
        <v>199</v>
      </c>
      <c r="E71" s="99" t="s">
        <v>93</v>
      </c>
      <c r="F71" s="96" t="s">
        <v>24</v>
      </c>
      <c r="G71" s="97" t="s">
        <v>25</v>
      </c>
      <c r="H71" s="96">
        <v>1</v>
      </c>
      <c r="I71" s="96">
        <v>0</v>
      </c>
      <c r="J71" s="97"/>
      <c r="K71" s="98">
        <v>11718.43</v>
      </c>
      <c r="L71" s="98">
        <v>0</v>
      </c>
      <c r="M71" s="98">
        <v>0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3"/>
    </row>
    <row r="72" spans="1:40" s="5" customFormat="1" x14ac:dyDescent="0.25">
      <c r="A72" s="404"/>
      <c r="B72" s="406"/>
      <c r="C72" s="407"/>
      <c r="D72" s="406"/>
      <c r="E72" s="91" t="s">
        <v>224</v>
      </c>
      <c r="F72" s="253" t="s">
        <v>19</v>
      </c>
      <c r="G72" s="253" t="s">
        <v>19</v>
      </c>
      <c r="H72" s="73" t="s">
        <v>58</v>
      </c>
      <c r="I72" s="253" t="s">
        <v>19</v>
      </c>
      <c r="J72" s="253" t="s">
        <v>19</v>
      </c>
      <c r="K72" s="65" t="s">
        <v>19</v>
      </c>
      <c r="L72" s="65" t="s">
        <v>19</v>
      </c>
      <c r="M72" s="65" t="s">
        <v>19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3"/>
    </row>
    <row r="73" spans="1:40" s="5" customFormat="1" x14ac:dyDescent="0.25">
      <c r="A73" s="404"/>
      <c r="B73" s="406"/>
      <c r="C73" s="407"/>
      <c r="D73" s="406"/>
      <c r="E73" s="91" t="s">
        <v>225</v>
      </c>
      <c r="F73" s="253" t="s">
        <v>19</v>
      </c>
      <c r="G73" s="253" t="s">
        <v>19</v>
      </c>
      <c r="H73" s="40" t="s">
        <v>227</v>
      </c>
      <c r="I73" s="253" t="s">
        <v>19</v>
      </c>
      <c r="J73" s="253" t="s">
        <v>19</v>
      </c>
      <c r="K73" s="65" t="s">
        <v>19</v>
      </c>
      <c r="L73" s="65" t="s">
        <v>19</v>
      </c>
      <c r="M73" s="65" t="s">
        <v>19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3"/>
    </row>
    <row r="74" spans="1:40" s="5" customFormat="1" x14ac:dyDescent="0.25">
      <c r="A74" s="404"/>
      <c r="B74" s="406"/>
      <c r="C74" s="407"/>
      <c r="D74" s="406"/>
      <c r="E74" s="91" t="s">
        <v>226</v>
      </c>
      <c r="F74" s="253" t="s">
        <v>19</v>
      </c>
      <c r="G74" s="253" t="s">
        <v>19</v>
      </c>
      <c r="H74" s="40" t="s">
        <v>228</v>
      </c>
      <c r="I74" s="253" t="s">
        <v>19</v>
      </c>
      <c r="J74" s="253" t="s">
        <v>19</v>
      </c>
      <c r="K74" s="65" t="s">
        <v>19</v>
      </c>
      <c r="L74" s="65" t="s">
        <v>19</v>
      </c>
      <c r="M74" s="65" t="s">
        <v>19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3"/>
    </row>
    <row r="75" spans="1:40" s="5" customFormat="1" ht="50.1" customHeight="1" x14ac:dyDescent="0.25">
      <c r="A75" s="404">
        <v>1</v>
      </c>
      <c r="B75" s="406" t="s">
        <v>84</v>
      </c>
      <c r="C75" s="407">
        <v>45278</v>
      </c>
      <c r="D75" s="406" t="s">
        <v>199</v>
      </c>
      <c r="E75" s="99" t="s">
        <v>387</v>
      </c>
      <c r="F75" s="96" t="s">
        <v>24</v>
      </c>
      <c r="G75" s="97" t="s">
        <v>25</v>
      </c>
      <c r="H75" s="111">
        <v>0</v>
      </c>
      <c r="I75" s="111">
        <v>1</v>
      </c>
      <c r="J75" s="111">
        <v>0</v>
      </c>
      <c r="K75" s="98">
        <v>0</v>
      </c>
      <c r="L75" s="98">
        <v>24315.21</v>
      </c>
      <c r="M75" s="98">
        <v>0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3"/>
    </row>
    <row r="76" spans="1:40" s="5" customFormat="1" x14ac:dyDescent="0.25">
      <c r="A76" s="404"/>
      <c r="B76" s="406"/>
      <c r="C76" s="407"/>
      <c r="D76" s="406"/>
      <c r="E76" s="91" t="s">
        <v>224</v>
      </c>
      <c r="F76" s="253" t="s">
        <v>19</v>
      </c>
      <c r="G76" s="253" t="s">
        <v>19</v>
      </c>
      <c r="H76" s="40" t="s">
        <v>19</v>
      </c>
      <c r="I76" s="253" t="s">
        <v>37</v>
      </c>
      <c r="J76" s="253" t="s">
        <v>19</v>
      </c>
      <c r="K76" s="65" t="s">
        <v>19</v>
      </c>
      <c r="L76" s="65" t="s">
        <v>19</v>
      </c>
      <c r="M76" s="65" t="s">
        <v>19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3"/>
    </row>
    <row r="77" spans="1:40" s="5" customFormat="1" x14ac:dyDescent="0.25">
      <c r="A77" s="404"/>
      <c r="B77" s="406"/>
      <c r="C77" s="407"/>
      <c r="D77" s="406"/>
      <c r="E77" s="91" t="s">
        <v>225</v>
      </c>
      <c r="F77" s="253" t="s">
        <v>19</v>
      </c>
      <c r="G77" s="253" t="s">
        <v>19</v>
      </c>
      <c r="H77" s="40" t="s">
        <v>19</v>
      </c>
      <c r="I77" s="253" t="s">
        <v>57</v>
      </c>
      <c r="J77" s="253" t="s">
        <v>19</v>
      </c>
      <c r="K77" s="65" t="s">
        <v>19</v>
      </c>
      <c r="L77" s="65" t="s">
        <v>19</v>
      </c>
      <c r="M77" s="65" t="s">
        <v>19</v>
      </c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3"/>
    </row>
    <row r="78" spans="1:40" s="5" customFormat="1" x14ac:dyDescent="0.25">
      <c r="A78" s="404"/>
      <c r="B78" s="406"/>
      <c r="C78" s="407"/>
      <c r="D78" s="406"/>
      <c r="E78" s="91" t="s">
        <v>226</v>
      </c>
      <c r="F78" s="253" t="s">
        <v>19</v>
      </c>
      <c r="G78" s="253" t="s">
        <v>19</v>
      </c>
      <c r="H78" s="253" t="s">
        <v>19</v>
      </c>
      <c r="I78" s="40" t="s">
        <v>241</v>
      </c>
      <c r="J78" s="253" t="s">
        <v>19</v>
      </c>
      <c r="K78" s="65" t="s">
        <v>19</v>
      </c>
      <c r="L78" s="65" t="s">
        <v>19</v>
      </c>
      <c r="M78" s="65" t="s">
        <v>19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3"/>
    </row>
    <row r="79" spans="1:40" s="5" customFormat="1" ht="50.1" customHeight="1" x14ac:dyDescent="0.25">
      <c r="A79" s="404">
        <v>1</v>
      </c>
      <c r="B79" s="406" t="s">
        <v>84</v>
      </c>
      <c r="C79" s="407">
        <v>45279</v>
      </c>
      <c r="D79" s="406" t="s">
        <v>199</v>
      </c>
      <c r="E79" s="99" t="s">
        <v>94</v>
      </c>
      <c r="F79" s="96" t="s">
        <v>24</v>
      </c>
      <c r="G79" s="97" t="s">
        <v>25</v>
      </c>
      <c r="H79" s="96">
        <v>1</v>
      </c>
      <c r="I79" s="96">
        <v>0</v>
      </c>
      <c r="J79" s="96">
        <v>0</v>
      </c>
      <c r="K79" s="98">
        <v>14930.13</v>
      </c>
      <c r="L79" s="98">
        <v>0</v>
      </c>
      <c r="M79" s="98">
        <v>0</v>
      </c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3"/>
    </row>
    <row r="80" spans="1:40" s="5" customFormat="1" x14ac:dyDescent="0.25">
      <c r="A80" s="404"/>
      <c r="B80" s="406"/>
      <c r="C80" s="407"/>
      <c r="D80" s="406"/>
      <c r="E80" s="91" t="s">
        <v>224</v>
      </c>
      <c r="F80" s="253" t="s">
        <v>19</v>
      </c>
      <c r="G80" s="253" t="s">
        <v>19</v>
      </c>
      <c r="H80" s="40" t="s">
        <v>229</v>
      </c>
      <c r="I80" s="253" t="s">
        <v>19</v>
      </c>
      <c r="J80" s="253" t="s">
        <v>19</v>
      </c>
      <c r="K80" s="65" t="s">
        <v>19</v>
      </c>
      <c r="L80" s="65" t="s">
        <v>19</v>
      </c>
      <c r="M80" s="65" t="s">
        <v>19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3"/>
    </row>
    <row r="81" spans="1:40" s="5" customFormat="1" x14ac:dyDescent="0.25">
      <c r="A81" s="404"/>
      <c r="B81" s="406"/>
      <c r="C81" s="407"/>
      <c r="D81" s="406"/>
      <c r="E81" s="91" t="s">
        <v>225</v>
      </c>
      <c r="F81" s="253" t="s">
        <v>19</v>
      </c>
      <c r="G81" s="253" t="s">
        <v>19</v>
      </c>
      <c r="H81" s="40" t="s">
        <v>227</v>
      </c>
      <c r="I81" s="253" t="s">
        <v>19</v>
      </c>
      <c r="J81" s="253" t="s">
        <v>19</v>
      </c>
      <c r="K81" s="65" t="s">
        <v>19</v>
      </c>
      <c r="L81" s="65" t="s">
        <v>19</v>
      </c>
      <c r="M81" s="65" t="s">
        <v>19</v>
      </c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3"/>
    </row>
    <row r="82" spans="1:40" s="5" customFormat="1" x14ac:dyDescent="0.25">
      <c r="A82" s="404"/>
      <c r="B82" s="406"/>
      <c r="C82" s="407"/>
      <c r="D82" s="406"/>
      <c r="E82" s="91" t="s">
        <v>226</v>
      </c>
      <c r="F82" s="253" t="s">
        <v>19</v>
      </c>
      <c r="G82" s="253" t="s">
        <v>19</v>
      </c>
      <c r="H82" s="40" t="s">
        <v>228</v>
      </c>
      <c r="I82" s="253" t="s">
        <v>19</v>
      </c>
      <c r="J82" s="253" t="s">
        <v>19</v>
      </c>
      <c r="K82" s="65" t="s">
        <v>19</v>
      </c>
      <c r="L82" s="65" t="s">
        <v>19</v>
      </c>
      <c r="M82" s="65" t="s">
        <v>19</v>
      </c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3"/>
    </row>
    <row r="83" spans="1:40" s="5" customFormat="1" ht="37.5" customHeight="1" x14ac:dyDescent="0.25">
      <c r="A83" s="404">
        <v>1</v>
      </c>
      <c r="B83" s="406" t="s">
        <v>84</v>
      </c>
      <c r="C83" s="407">
        <v>45280</v>
      </c>
      <c r="D83" s="406" t="s">
        <v>199</v>
      </c>
      <c r="E83" s="381" t="s">
        <v>95</v>
      </c>
      <c r="F83" s="97" t="s">
        <v>388</v>
      </c>
      <c r="G83" s="97" t="s">
        <v>25</v>
      </c>
      <c r="H83" s="96">
        <v>1</v>
      </c>
      <c r="I83" s="96">
        <v>0</v>
      </c>
      <c r="J83" s="96">
        <v>0</v>
      </c>
      <c r="K83" s="394">
        <f>1009.99+1086.21</f>
        <v>2096.1999999999998</v>
      </c>
      <c r="L83" s="394">
        <v>1063.52</v>
      </c>
      <c r="M83" s="394">
        <v>0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3"/>
    </row>
    <row r="84" spans="1:40" s="5" customFormat="1" ht="30" customHeight="1" x14ac:dyDescent="0.25">
      <c r="A84" s="404"/>
      <c r="B84" s="406"/>
      <c r="C84" s="407"/>
      <c r="D84" s="406"/>
      <c r="E84" s="415"/>
      <c r="F84" s="96" t="s">
        <v>24</v>
      </c>
      <c r="G84" s="97" t="s">
        <v>25</v>
      </c>
      <c r="H84" s="96">
        <v>0</v>
      </c>
      <c r="I84" s="96">
        <v>0</v>
      </c>
      <c r="J84" s="96">
        <v>0</v>
      </c>
      <c r="K84" s="411"/>
      <c r="L84" s="411"/>
      <c r="M84" s="411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3"/>
    </row>
    <row r="85" spans="1:40" s="5" customFormat="1" x14ac:dyDescent="0.25">
      <c r="A85" s="405"/>
      <c r="B85" s="406"/>
      <c r="C85" s="407"/>
      <c r="D85" s="406"/>
      <c r="E85" s="91" t="s">
        <v>383</v>
      </c>
      <c r="F85" s="253" t="s">
        <v>19</v>
      </c>
      <c r="G85" s="253" t="s">
        <v>19</v>
      </c>
      <c r="H85" s="40" t="s">
        <v>230</v>
      </c>
      <c r="I85" s="253" t="s">
        <v>19</v>
      </c>
      <c r="J85" s="253" t="s">
        <v>19</v>
      </c>
      <c r="K85" s="65" t="s">
        <v>19</v>
      </c>
      <c r="L85" s="65" t="s">
        <v>19</v>
      </c>
      <c r="M85" s="65" t="s">
        <v>19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3"/>
    </row>
    <row r="86" spans="1:40" s="5" customFormat="1" x14ac:dyDescent="0.25">
      <c r="A86" s="405"/>
      <c r="B86" s="406"/>
      <c r="C86" s="407"/>
      <c r="D86" s="406"/>
      <c r="E86" s="91" t="s">
        <v>384</v>
      </c>
      <c r="F86" s="253" t="s">
        <v>19</v>
      </c>
      <c r="G86" s="253" t="s">
        <v>19</v>
      </c>
      <c r="H86" s="40" t="s">
        <v>230</v>
      </c>
      <c r="I86" s="253" t="s">
        <v>19</v>
      </c>
      <c r="J86" s="253" t="s">
        <v>19</v>
      </c>
      <c r="K86" s="65" t="s">
        <v>19</v>
      </c>
      <c r="L86" s="65" t="s">
        <v>19</v>
      </c>
      <c r="M86" s="65" t="s">
        <v>19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3"/>
    </row>
    <row r="87" spans="1:40" s="5" customFormat="1" ht="37.5" customHeight="1" x14ac:dyDescent="0.25">
      <c r="A87" s="404">
        <v>1</v>
      </c>
      <c r="B87" s="406" t="s">
        <v>84</v>
      </c>
      <c r="C87" s="407">
        <v>45281</v>
      </c>
      <c r="D87" s="406" t="s">
        <v>199</v>
      </c>
      <c r="E87" s="381" t="s">
        <v>96</v>
      </c>
      <c r="F87" s="97" t="s">
        <v>388</v>
      </c>
      <c r="G87" s="97" t="s">
        <v>25</v>
      </c>
      <c r="H87" s="96">
        <v>1</v>
      </c>
      <c r="I87" s="96">
        <v>0</v>
      </c>
      <c r="J87" s="96">
        <v>0</v>
      </c>
      <c r="K87" s="394">
        <v>1873.17</v>
      </c>
      <c r="L87" s="394">
        <v>1972.45</v>
      </c>
      <c r="M87" s="394">
        <v>0</v>
      </c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3"/>
    </row>
    <row r="88" spans="1:40" s="5" customFormat="1" ht="30" customHeight="1" x14ac:dyDescent="0.25">
      <c r="A88" s="404"/>
      <c r="B88" s="406"/>
      <c r="C88" s="407"/>
      <c r="D88" s="406"/>
      <c r="E88" s="415"/>
      <c r="F88" s="96" t="s">
        <v>24</v>
      </c>
      <c r="G88" s="97" t="s">
        <v>25</v>
      </c>
      <c r="H88" s="96">
        <v>0</v>
      </c>
      <c r="I88" s="96">
        <v>0</v>
      </c>
      <c r="J88" s="96">
        <v>0</v>
      </c>
      <c r="K88" s="411"/>
      <c r="L88" s="411"/>
      <c r="M88" s="411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3"/>
    </row>
    <row r="89" spans="1:40" s="5" customFormat="1" x14ac:dyDescent="0.25">
      <c r="A89" s="405"/>
      <c r="B89" s="406"/>
      <c r="C89" s="407"/>
      <c r="D89" s="406"/>
      <c r="E89" s="91" t="s">
        <v>383</v>
      </c>
      <c r="F89" s="253" t="s">
        <v>19</v>
      </c>
      <c r="G89" s="253" t="s">
        <v>19</v>
      </c>
      <c r="H89" s="40" t="s">
        <v>227</v>
      </c>
      <c r="I89" s="253" t="s">
        <v>19</v>
      </c>
      <c r="J89" s="253" t="s">
        <v>19</v>
      </c>
      <c r="K89" s="65" t="s">
        <v>19</v>
      </c>
      <c r="L89" s="65" t="s">
        <v>19</v>
      </c>
      <c r="M89" s="65" t="s">
        <v>19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3"/>
    </row>
    <row r="90" spans="1:40" s="5" customFormat="1" x14ac:dyDescent="0.25">
      <c r="A90" s="405"/>
      <c r="B90" s="406"/>
      <c r="C90" s="407"/>
      <c r="D90" s="406"/>
      <c r="E90" s="91" t="s">
        <v>384</v>
      </c>
      <c r="F90" s="253" t="s">
        <v>19</v>
      </c>
      <c r="G90" s="253" t="s">
        <v>19</v>
      </c>
      <c r="H90" s="40" t="s">
        <v>227</v>
      </c>
      <c r="I90" s="253" t="s">
        <v>19</v>
      </c>
      <c r="J90" s="253" t="s">
        <v>19</v>
      </c>
      <c r="K90" s="65" t="s">
        <v>19</v>
      </c>
      <c r="L90" s="65" t="s">
        <v>19</v>
      </c>
      <c r="M90" s="65" t="s">
        <v>19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3"/>
    </row>
    <row r="91" spans="1:40" s="5" customFormat="1" ht="36" customHeight="1" x14ac:dyDescent="0.25">
      <c r="A91" s="404">
        <v>1</v>
      </c>
      <c r="B91" s="406" t="s">
        <v>84</v>
      </c>
      <c r="C91" s="407">
        <v>45282</v>
      </c>
      <c r="D91" s="406" t="s">
        <v>199</v>
      </c>
      <c r="E91" s="381" t="s">
        <v>97</v>
      </c>
      <c r="F91" s="97" t="s">
        <v>388</v>
      </c>
      <c r="G91" s="97" t="s">
        <v>25</v>
      </c>
      <c r="H91" s="96">
        <v>1</v>
      </c>
      <c r="I91" s="96">
        <v>0</v>
      </c>
      <c r="J91" s="96">
        <v>0</v>
      </c>
      <c r="K91" s="394">
        <f>1650.41+2270.17</f>
        <v>3920.58</v>
      </c>
      <c r="L91" s="394">
        <v>283.33999999999997</v>
      </c>
      <c r="M91" s="394">
        <v>0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3"/>
    </row>
    <row r="92" spans="1:40" s="5" customFormat="1" ht="30" customHeight="1" x14ac:dyDescent="0.25">
      <c r="A92" s="404"/>
      <c r="B92" s="406"/>
      <c r="C92" s="407"/>
      <c r="D92" s="406"/>
      <c r="E92" s="415"/>
      <c r="F92" s="96" t="s">
        <v>24</v>
      </c>
      <c r="G92" s="97" t="s">
        <v>25</v>
      </c>
      <c r="H92" s="96">
        <v>0</v>
      </c>
      <c r="I92" s="96">
        <v>0</v>
      </c>
      <c r="J92" s="96">
        <v>0</v>
      </c>
      <c r="K92" s="411"/>
      <c r="L92" s="411"/>
      <c r="M92" s="411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3"/>
    </row>
    <row r="93" spans="1:40" s="5" customFormat="1" x14ac:dyDescent="0.25">
      <c r="A93" s="405"/>
      <c r="B93" s="406"/>
      <c r="C93" s="407"/>
      <c r="D93" s="406"/>
      <c r="E93" s="91" t="s">
        <v>383</v>
      </c>
      <c r="F93" s="253" t="s">
        <v>19</v>
      </c>
      <c r="G93" s="253" t="s">
        <v>19</v>
      </c>
      <c r="H93" s="40" t="s">
        <v>227</v>
      </c>
      <c r="I93" s="252" t="s">
        <v>19</v>
      </c>
      <c r="J93" s="253" t="s">
        <v>19</v>
      </c>
      <c r="K93" s="65" t="s">
        <v>19</v>
      </c>
      <c r="L93" s="65" t="s">
        <v>19</v>
      </c>
      <c r="M93" s="65" t="s">
        <v>19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3"/>
    </row>
    <row r="94" spans="1:40" s="5" customFormat="1" x14ac:dyDescent="0.25">
      <c r="A94" s="405"/>
      <c r="B94" s="406"/>
      <c r="C94" s="407"/>
      <c r="D94" s="406"/>
      <c r="E94" s="91" t="s">
        <v>384</v>
      </c>
      <c r="F94" s="253" t="s">
        <v>19</v>
      </c>
      <c r="G94" s="253" t="s">
        <v>19</v>
      </c>
      <c r="H94" s="40" t="s">
        <v>227</v>
      </c>
      <c r="I94" s="252" t="s">
        <v>19</v>
      </c>
      <c r="J94" s="253" t="s">
        <v>19</v>
      </c>
      <c r="K94" s="65" t="s">
        <v>19</v>
      </c>
      <c r="L94" s="65" t="s">
        <v>19</v>
      </c>
      <c r="M94" s="65" t="s">
        <v>19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3"/>
    </row>
    <row r="95" spans="1:40" s="5" customFormat="1" ht="39.75" customHeight="1" x14ac:dyDescent="0.25">
      <c r="A95" s="341">
        <v>1</v>
      </c>
      <c r="B95" s="330" t="s">
        <v>84</v>
      </c>
      <c r="C95" s="330" t="s">
        <v>532</v>
      </c>
      <c r="D95" s="333" t="s">
        <v>199</v>
      </c>
      <c r="E95" s="354" t="s">
        <v>533</v>
      </c>
      <c r="F95" s="97" t="s">
        <v>388</v>
      </c>
      <c r="G95" s="97" t="s">
        <v>25</v>
      </c>
      <c r="H95" s="96">
        <v>1</v>
      </c>
      <c r="I95" s="96">
        <v>0</v>
      </c>
      <c r="J95" s="96">
        <v>0</v>
      </c>
      <c r="K95" s="348">
        <v>26433.11</v>
      </c>
      <c r="L95" s="348">
        <v>0</v>
      </c>
      <c r="M95" s="348">
        <v>0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3"/>
    </row>
    <row r="96" spans="1:40" s="5" customFormat="1" ht="30" customHeight="1" x14ac:dyDescent="0.25">
      <c r="A96" s="342"/>
      <c r="B96" s="331"/>
      <c r="C96" s="331"/>
      <c r="D96" s="334"/>
      <c r="E96" s="390"/>
      <c r="F96" s="96" t="s">
        <v>24</v>
      </c>
      <c r="G96" s="97" t="s">
        <v>25</v>
      </c>
      <c r="H96" s="96">
        <v>1</v>
      </c>
      <c r="I96" s="96">
        <v>0</v>
      </c>
      <c r="J96" s="96">
        <v>0</v>
      </c>
      <c r="K96" s="380"/>
      <c r="L96" s="380">
        <v>0</v>
      </c>
      <c r="M96" s="380">
        <v>0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3"/>
    </row>
    <row r="97" spans="1:40" s="5" customFormat="1" x14ac:dyDescent="0.25">
      <c r="A97" s="342"/>
      <c r="B97" s="331"/>
      <c r="C97" s="331"/>
      <c r="D97" s="334"/>
      <c r="E97" s="84" t="s">
        <v>383</v>
      </c>
      <c r="F97" s="252" t="s">
        <v>19</v>
      </c>
      <c r="G97" s="252" t="s">
        <v>19</v>
      </c>
      <c r="H97" s="248" t="s">
        <v>229</v>
      </c>
      <c r="I97" s="40" t="s">
        <v>19</v>
      </c>
      <c r="J97" s="40" t="s">
        <v>19</v>
      </c>
      <c r="K97" s="40" t="s">
        <v>19</v>
      </c>
      <c r="L97" s="40" t="s">
        <v>19</v>
      </c>
      <c r="M97" s="40" t="s">
        <v>19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3"/>
    </row>
    <row r="98" spans="1:40" s="5" customFormat="1" x14ac:dyDescent="0.25">
      <c r="A98" s="342"/>
      <c r="B98" s="331"/>
      <c r="C98" s="331"/>
      <c r="D98" s="334"/>
      <c r="E98" s="84" t="s">
        <v>384</v>
      </c>
      <c r="F98" s="252" t="s">
        <v>19</v>
      </c>
      <c r="G98" s="252" t="s">
        <v>19</v>
      </c>
      <c r="H98" s="248" t="s">
        <v>229</v>
      </c>
      <c r="I98" s="40" t="s">
        <v>19</v>
      </c>
      <c r="J98" s="40" t="s">
        <v>19</v>
      </c>
      <c r="K98" s="40" t="s">
        <v>19</v>
      </c>
      <c r="L98" s="40" t="s">
        <v>19</v>
      </c>
      <c r="M98" s="40" t="s">
        <v>19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3"/>
    </row>
    <row r="99" spans="1:40" s="5" customFormat="1" x14ac:dyDescent="0.25">
      <c r="A99" s="342"/>
      <c r="B99" s="331"/>
      <c r="C99" s="331"/>
      <c r="D99" s="334"/>
      <c r="E99" s="84" t="s">
        <v>224</v>
      </c>
      <c r="F99" s="253" t="s">
        <v>19</v>
      </c>
      <c r="G99" s="253" t="s">
        <v>19</v>
      </c>
      <c r="H99" s="247" t="s">
        <v>230</v>
      </c>
      <c r="I99" s="40" t="s">
        <v>19</v>
      </c>
      <c r="J99" s="40" t="s">
        <v>19</v>
      </c>
      <c r="K99" s="40" t="s">
        <v>19</v>
      </c>
      <c r="L99" s="40" t="s">
        <v>19</v>
      </c>
      <c r="M99" s="40" t="s">
        <v>19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3"/>
    </row>
    <row r="100" spans="1:40" s="5" customFormat="1" x14ac:dyDescent="0.25">
      <c r="A100" s="342"/>
      <c r="B100" s="331"/>
      <c r="C100" s="331"/>
      <c r="D100" s="334"/>
      <c r="E100" s="84" t="s">
        <v>225</v>
      </c>
      <c r="F100" s="253" t="s">
        <v>19</v>
      </c>
      <c r="G100" s="253" t="s">
        <v>19</v>
      </c>
      <c r="H100" s="247" t="s">
        <v>227</v>
      </c>
      <c r="I100" s="40" t="s">
        <v>19</v>
      </c>
      <c r="J100" s="40" t="s">
        <v>19</v>
      </c>
      <c r="K100" s="40" t="s">
        <v>19</v>
      </c>
      <c r="L100" s="40" t="s">
        <v>19</v>
      </c>
      <c r="M100" s="40" t="s">
        <v>19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3"/>
    </row>
    <row r="101" spans="1:40" s="5" customFormat="1" x14ac:dyDescent="0.25">
      <c r="A101" s="343"/>
      <c r="B101" s="332"/>
      <c r="C101" s="332"/>
      <c r="D101" s="335"/>
      <c r="E101" s="91" t="s">
        <v>226</v>
      </c>
      <c r="F101" s="253" t="s">
        <v>19</v>
      </c>
      <c r="G101" s="253" t="s">
        <v>19</v>
      </c>
      <c r="H101" s="247" t="s">
        <v>228</v>
      </c>
      <c r="I101" s="40" t="s">
        <v>19</v>
      </c>
      <c r="J101" s="40" t="s">
        <v>19</v>
      </c>
      <c r="K101" s="40" t="s">
        <v>19</v>
      </c>
      <c r="L101" s="40" t="s">
        <v>19</v>
      </c>
      <c r="M101" s="40" t="s">
        <v>19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3"/>
    </row>
    <row r="102" spans="1:40" s="5" customFormat="1" ht="47.25" x14ac:dyDescent="0.25">
      <c r="A102" s="404">
        <v>1</v>
      </c>
      <c r="B102" s="406" t="s">
        <v>84</v>
      </c>
      <c r="C102" s="407" t="s">
        <v>19</v>
      </c>
      <c r="D102" s="406" t="s">
        <v>199</v>
      </c>
      <c r="E102" s="99" t="s">
        <v>233</v>
      </c>
      <c r="F102" s="96" t="s">
        <v>24</v>
      </c>
      <c r="G102" s="97" t="s">
        <v>25</v>
      </c>
      <c r="H102" s="96">
        <v>1</v>
      </c>
      <c r="I102" s="96">
        <v>0</v>
      </c>
      <c r="J102" s="96">
        <v>0</v>
      </c>
      <c r="K102" s="98">
        <v>0</v>
      </c>
      <c r="L102" s="98">
        <v>0</v>
      </c>
      <c r="M102" s="98">
        <v>0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3"/>
    </row>
    <row r="103" spans="1:40" s="5" customFormat="1" ht="20.100000000000001" customHeight="1" x14ac:dyDescent="0.25">
      <c r="A103" s="405"/>
      <c r="B103" s="406"/>
      <c r="C103" s="407"/>
      <c r="D103" s="406"/>
      <c r="E103" s="91" t="s">
        <v>232</v>
      </c>
      <c r="F103" s="253" t="s">
        <v>19</v>
      </c>
      <c r="G103" s="253" t="s">
        <v>19</v>
      </c>
      <c r="H103" s="73" t="s">
        <v>37</v>
      </c>
      <c r="I103" s="253" t="s">
        <v>19</v>
      </c>
      <c r="J103" s="253" t="s">
        <v>19</v>
      </c>
      <c r="K103" s="65" t="s">
        <v>19</v>
      </c>
      <c r="L103" s="65" t="s">
        <v>19</v>
      </c>
      <c r="M103" s="65" t="s">
        <v>19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3"/>
    </row>
    <row r="104" spans="1:40" s="5" customFormat="1" ht="20.100000000000001" customHeight="1" x14ac:dyDescent="0.25">
      <c r="A104" s="405"/>
      <c r="B104" s="406"/>
      <c r="C104" s="407"/>
      <c r="D104" s="406"/>
      <c r="E104" s="91" t="s">
        <v>226</v>
      </c>
      <c r="F104" s="253" t="s">
        <v>19</v>
      </c>
      <c r="G104" s="253" t="s">
        <v>19</v>
      </c>
      <c r="H104" s="73" t="s">
        <v>71</v>
      </c>
      <c r="I104" s="253" t="s">
        <v>19</v>
      </c>
      <c r="J104" s="253" t="s">
        <v>19</v>
      </c>
      <c r="K104" s="65" t="s">
        <v>19</v>
      </c>
      <c r="L104" s="65" t="s">
        <v>19</v>
      </c>
      <c r="M104" s="65" t="s">
        <v>19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3"/>
    </row>
    <row r="105" spans="1:40" s="5" customFormat="1" ht="47.25" x14ac:dyDescent="0.25">
      <c r="A105" s="404">
        <v>1</v>
      </c>
      <c r="B105" s="406" t="s">
        <v>84</v>
      </c>
      <c r="C105" s="407" t="s">
        <v>19</v>
      </c>
      <c r="D105" s="406" t="s">
        <v>199</v>
      </c>
      <c r="E105" s="99" t="s">
        <v>234</v>
      </c>
      <c r="F105" s="96" t="s">
        <v>24</v>
      </c>
      <c r="G105" s="97" t="s">
        <v>25</v>
      </c>
      <c r="H105" s="96">
        <v>1</v>
      </c>
      <c r="I105" s="96">
        <v>0</v>
      </c>
      <c r="J105" s="96">
        <v>0</v>
      </c>
      <c r="K105" s="98">
        <v>0</v>
      </c>
      <c r="L105" s="98">
        <v>0</v>
      </c>
      <c r="M105" s="98">
        <v>0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3"/>
    </row>
    <row r="106" spans="1:40" s="5" customFormat="1" ht="20.100000000000001" customHeight="1" x14ac:dyDescent="0.25">
      <c r="A106" s="405"/>
      <c r="B106" s="406"/>
      <c r="C106" s="407"/>
      <c r="D106" s="406"/>
      <c r="E106" s="91" t="s">
        <v>232</v>
      </c>
      <c r="F106" s="253" t="s">
        <v>19</v>
      </c>
      <c r="G106" s="253" t="s">
        <v>19</v>
      </c>
      <c r="H106" s="73" t="s">
        <v>37</v>
      </c>
      <c r="I106" s="253" t="s">
        <v>19</v>
      </c>
      <c r="J106" s="253" t="s">
        <v>19</v>
      </c>
      <c r="K106" s="65" t="s">
        <v>19</v>
      </c>
      <c r="L106" s="65" t="s">
        <v>19</v>
      </c>
      <c r="M106" s="65" t="s">
        <v>19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3"/>
    </row>
    <row r="107" spans="1:40" s="5" customFormat="1" ht="20.100000000000001" customHeight="1" x14ac:dyDescent="0.25">
      <c r="A107" s="405"/>
      <c r="B107" s="406"/>
      <c r="C107" s="407"/>
      <c r="D107" s="406"/>
      <c r="E107" s="91" t="s">
        <v>226</v>
      </c>
      <c r="F107" s="253" t="s">
        <v>19</v>
      </c>
      <c r="G107" s="253" t="s">
        <v>19</v>
      </c>
      <c r="H107" s="73" t="s">
        <v>71</v>
      </c>
      <c r="I107" s="253" t="s">
        <v>19</v>
      </c>
      <c r="J107" s="253" t="s">
        <v>19</v>
      </c>
      <c r="K107" s="65" t="s">
        <v>19</v>
      </c>
      <c r="L107" s="65" t="s">
        <v>19</v>
      </c>
      <c r="M107" s="65" t="s">
        <v>19</v>
      </c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3"/>
    </row>
    <row r="108" spans="1:40" s="5" customFormat="1" ht="47.25" x14ac:dyDescent="0.25">
      <c r="A108" s="404">
        <v>1</v>
      </c>
      <c r="B108" s="406" t="s">
        <v>84</v>
      </c>
      <c r="C108" s="407" t="s">
        <v>19</v>
      </c>
      <c r="D108" s="406" t="s">
        <v>199</v>
      </c>
      <c r="E108" s="99" t="s">
        <v>235</v>
      </c>
      <c r="F108" s="96" t="s">
        <v>24</v>
      </c>
      <c r="G108" s="97" t="s">
        <v>25</v>
      </c>
      <c r="H108" s="96">
        <v>1</v>
      </c>
      <c r="I108" s="96">
        <v>0</v>
      </c>
      <c r="J108" s="96">
        <v>0</v>
      </c>
      <c r="K108" s="98">
        <v>0</v>
      </c>
      <c r="L108" s="98">
        <v>0</v>
      </c>
      <c r="M108" s="98">
        <v>0</v>
      </c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3"/>
    </row>
    <row r="109" spans="1:40" s="5" customFormat="1" ht="20.100000000000001" customHeight="1" x14ac:dyDescent="0.25">
      <c r="A109" s="405"/>
      <c r="B109" s="406"/>
      <c r="C109" s="407"/>
      <c r="D109" s="406"/>
      <c r="E109" s="91" t="s">
        <v>232</v>
      </c>
      <c r="F109" s="253" t="s">
        <v>19</v>
      </c>
      <c r="G109" s="253" t="s">
        <v>19</v>
      </c>
      <c r="H109" s="73" t="s">
        <v>37</v>
      </c>
      <c r="I109" s="253" t="s">
        <v>19</v>
      </c>
      <c r="J109" s="253" t="s">
        <v>19</v>
      </c>
      <c r="K109" s="65" t="s">
        <v>19</v>
      </c>
      <c r="L109" s="65" t="s">
        <v>19</v>
      </c>
      <c r="M109" s="65" t="s">
        <v>19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3"/>
    </row>
    <row r="110" spans="1:40" s="5" customFormat="1" ht="20.100000000000001" customHeight="1" x14ac:dyDescent="0.25">
      <c r="A110" s="405"/>
      <c r="B110" s="406"/>
      <c r="C110" s="407"/>
      <c r="D110" s="406"/>
      <c r="E110" s="91" t="s">
        <v>226</v>
      </c>
      <c r="F110" s="253" t="s">
        <v>19</v>
      </c>
      <c r="G110" s="253" t="s">
        <v>19</v>
      </c>
      <c r="H110" s="73" t="s">
        <v>71</v>
      </c>
      <c r="I110" s="253" t="s">
        <v>19</v>
      </c>
      <c r="J110" s="253" t="s">
        <v>19</v>
      </c>
      <c r="K110" s="65" t="s">
        <v>19</v>
      </c>
      <c r="L110" s="65" t="s">
        <v>19</v>
      </c>
      <c r="M110" s="65" t="s">
        <v>19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3"/>
    </row>
    <row r="111" spans="1:40" s="5" customFormat="1" ht="50.1" customHeight="1" x14ac:dyDescent="0.25">
      <c r="A111" s="404">
        <v>1</v>
      </c>
      <c r="B111" s="406" t="s">
        <v>84</v>
      </c>
      <c r="C111" s="407" t="s">
        <v>19</v>
      </c>
      <c r="D111" s="406" t="s">
        <v>199</v>
      </c>
      <c r="E111" s="99" t="s">
        <v>236</v>
      </c>
      <c r="F111" s="96" t="s">
        <v>24</v>
      </c>
      <c r="G111" s="97" t="s">
        <v>25</v>
      </c>
      <c r="H111" s="96">
        <v>1</v>
      </c>
      <c r="I111" s="96">
        <v>0</v>
      </c>
      <c r="J111" s="96">
        <v>0</v>
      </c>
      <c r="K111" s="98">
        <v>0</v>
      </c>
      <c r="L111" s="98">
        <v>0</v>
      </c>
      <c r="M111" s="98">
        <v>0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3"/>
    </row>
    <row r="112" spans="1:40" s="5" customFormat="1" ht="20.100000000000001" customHeight="1" x14ac:dyDescent="0.25">
      <c r="A112" s="405"/>
      <c r="B112" s="406"/>
      <c r="C112" s="407"/>
      <c r="D112" s="406"/>
      <c r="E112" s="91" t="s">
        <v>232</v>
      </c>
      <c r="F112" s="253" t="s">
        <v>19</v>
      </c>
      <c r="G112" s="253" t="s">
        <v>19</v>
      </c>
      <c r="H112" s="73" t="s">
        <v>37</v>
      </c>
      <c r="I112" s="253" t="s">
        <v>19</v>
      </c>
      <c r="J112" s="253" t="s">
        <v>19</v>
      </c>
      <c r="K112" s="40" t="s">
        <v>19</v>
      </c>
      <c r="L112" s="40" t="s">
        <v>19</v>
      </c>
      <c r="M112" s="40" t="s">
        <v>19</v>
      </c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3"/>
    </row>
    <row r="113" spans="1:40" s="5" customFormat="1" ht="20.100000000000001" customHeight="1" x14ac:dyDescent="0.25">
      <c r="A113" s="405"/>
      <c r="B113" s="406"/>
      <c r="C113" s="407"/>
      <c r="D113" s="406"/>
      <c r="E113" s="91" t="s">
        <v>226</v>
      </c>
      <c r="F113" s="253" t="s">
        <v>19</v>
      </c>
      <c r="G113" s="253" t="s">
        <v>19</v>
      </c>
      <c r="H113" s="73" t="s">
        <v>71</v>
      </c>
      <c r="I113" s="253" t="s">
        <v>19</v>
      </c>
      <c r="J113" s="253" t="s">
        <v>19</v>
      </c>
      <c r="K113" s="40" t="s">
        <v>19</v>
      </c>
      <c r="L113" s="40" t="s">
        <v>19</v>
      </c>
      <c r="M113" s="40" t="s">
        <v>19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3"/>
    </row>
    <row r="114" spans="1:40" s="5" customFormat="1" ht="36" customHeight="1" x14ac:dyDescent="0.25">
      <c r="A114" s="404">
        <v>1</v>
      </c>
      <c r="B114" s="406" t="s">
        <v>84</v>
      </c>
      <c r="C114" s="407">
        <v>45851</v>
      </c>
      <c r="D114" s="408" t="s">
        <v>534</v>
      </c>
      <c r="E114" s="381" t="s">
        <v>535</v>
      </c>
      <c r="F114" s="97" t="s">
        <v>388</v>
      </c>
      <c r="G114" s="97" t="s">
        <v>25</v>
      </c>
      <c r="H114" s="258">
        <v>1</v>
      </c>
      <c r="I114" s="96">
        <v>0</v>
      </c>
      <c r="J114" s="96">
        <v>0</v>
      </c>
      <c r="K114" s="394">
        <v>8565.2199999999993</v>
      </c>
      <c r="L114" s="416">
        <v>0</v>
      </c>
      <c r="M114" s="416">
        <v>0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413"/>
      <c r="AA114" s="414"/>
      <c r="AB114" s="414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3"/>
    </row>
    <row r="115" spans="1:40" s="5" customFormat="1" ht="30" customHeight="1" x14ac:dyDescent="0.25">
      <c r="A115" s="404"/>
      <c r="B115" s="406"/>
      <c r="C115" s="407"/>
      <c r="D115" s="408"/>
      <c r="E115" s="382"/>
      <c r="F115" s="96" t="s">
        <v>24</v>
      </c>
      <c r="G115" s="97" t="s">
        <v>25</v>
      </c>
      <c r="H115" s="258">
        <v>1</v>
      </c>
      <c r="I115" s="96">
        <v>0</v>
      </c>
      <c r="J115" s="96">
        <v>0</v>
      </c>
      <c r="K115" s="411"/>
      <c r="L115" s="417" t="s">
        <v>19</v>
      </c>
      <c r="M115" s="417" t="s">
        <v>19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3"/>
    </row>
    <row r="116" spans="1:40" s="5" customFormat="1" ht="20.100000000000001" customHeight="1" x14ac:dyDescent="0.25">
      <c r="A116" s="405"/>
      <c r="B116" s="406"/>
      <c r="C116" s="407"/>
      <c r="D116" s="408"/>
      <c r="E116" s="91" t="s">
        <v>383</v>
      </c>
      <c r="F116" s="252" t="s">
        <v>19</v>
      </c>
      <c r="G116" s="252" t="s">
        <v>19</v>
      </c>
      <c r="H116" s="249" t="s">
        <v>230</v>
      </c>
      <c r="I116" s="252" t="s">
        <v>19</v>
      </c>
      <c r="J116" s="252" t="s">
        <v>19</v>
      </c>
      <c r="K116" s="40" t="s">
        <v>19</v>
      </c>
      <c r="L116" s="40" t="s">
        <v>19</v>
      </c>
      <c r="M116" s="40" t="s">
        <v>19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3"/>
    </row>
    <row r="117" spans="1:40" s="5" customFormat="1" ht="20.100000000000001" customHeight="1" x14ac:dyDescent="0.25">
      <c r="A117" s="405"/>
      <c r="B117" s="406"/>
      <c r="C117" s="407"/>
      <c r="D117" s="408"/>
      <c r="E117" s="91" t="s">
        <v>384</v>
      </c>
      <c r="F117" s="252" t="s">
        <v>19</v>
      </c>
      <c r="G117" s="252" t="s">
        <v>19</v>
      </c>
      <c r="H117" s="249" t="s">
        <v>57</v>
      </c>
      <c r="I117" s="252" t="s">
        <v>19</v>
      </c>
      <c r="J117" s="252" t="s">
        <v>19</v>
      </c>
      <c r="K117" s="40" t="s">
        <v>19</v>
      </c>
      <c r="L117" s="40" t="s">
        <v>19</v>
      </c>
      <c r="M117" s="40" t="s">
        <v>19</v>
      </c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3"/>
    </row>
    <row r="118" spans="1:40" s="5" customFormat="1" ht="20.100000000000001" customHeight="1" x14ac:dyDescent="0.25">
      <c r="A118" s="405"/>
      <c r="B118" s="406"/>
      <c r="C118" s="407"/>
      <c r="D118" s="408"/>
      <c r="E118" s="91" t="s">
        <v>224</v>
      </c>
      <c r="F118" s="252" t="s">
        <v>19</v>
      </c>
      <c r="G118" s="252" t="s">
        <v>19</v>
      </c>
      <c r="H118" s="249" t="s">
        <v>57</v>
      </c>
      <c r="I118" s="252" t="s">
        <v>19</v>
      </c>
      <c r="J118" s="252" t="s">
        <v>19</v>
      </c>
      <c r="K118" s="40" t="s">
        <v>19</v>
      </c>
      <c r="L118" s="40" t="s">
        <v>19</v>
      </c>
      <c r="M118" s="40" t="s">
        <v>19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3"/>
    </row>
    <row r="119" spans="1:40" s="5" customFormat="1" ht="20.100000000000001" customHeight="1" x14ac:dyDescent="0.25">
      <c r="A119" s="405"/>
      <c r="B119" s="406"/>
      <c r="C119" s="407"/>
      <c r="D119" s="408"/>
      <c r="E119" s="91" t="s">
        <v>225</v>
      </c>
      <c r="F119" s="252" t="s">
        <v>19</v>
      </c>
      <c r="G119" s="252" t="s">
        <v>19</v>
      </c>
      <c r="H119" s="248" t="s">
        <v>39</v>
      </c>
      <c r="I119" s="252" t="s">
        <v>19</v>
      </c>
      <c r="J119" s="252" t="s">
        <v>19</v>
      </c>
      <c r="K119" s="40" t="s">
        <v>19</v>
      </c>
      <c r="L119" s="40" t="s">
        <v>19</v>
      </c>
      <c r="M119" s="40" t="s">
        <v>19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3"/>
    </row>
    <row r="120" spans="1:40" s="5" customFormat="1" ht="20.100000000000001" customHeight="1" x14ac:dyDescent="0.25">
      <c r="A120" s="405"/>
      <c r="B120" s="406"/>
      <c r="C120" s="407"/>
      <c r="D120" s="408"/>
      <c r="E120" s="91" t="s">
        <v>226</v>
      </c>
      <c r="F120" s="252" t="s">
        <v>19</v>
      </c>
      <c r="G120" s="252" t="s">
        <v>19</v>
      </c>
      <c r="H120" s="248" t="s">
        <v>39</v>
      </c>
      <c r="I120" s="252" t="s">
        <v>19</v>
      </c>
      <c r="J120" s="252" t="s">
        <v>19</v>
      </c>
      <c r="K120" s="40" t="s">
        <v>19</v>
      </c>
      <c r="L120" s="40" t="s">
        <v>19</v>
      </c>
      <c r="M120" s="40" t="s">
        <v>19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3"/>
    </row>
    <row r="121" spans="1:40" s="5" customFormat="1" ht="50.1" customHeight="1" x14ac:dyDescent="0.25">
      <c r="A121" s="405">
        <v>1</v>
      </c>
      <c r="B121" s="406" t="s">
        <v>84</v>
      </c>
      <c r="C121" s="406" t="s">
        <v>146</v>
      </c>
      <c r="D121" s="404" t="s">
        <v>27</v>
      </c>
      <c r="E121" s="99" t="s">
        <v>121</v>
      </c>
      <c r="F121" s="96" t="s">
        <v>24</v>
      </c>
      <c r="G121" s="97" t="s">
        <v>25</v>
      </c>
      <c r="H121" s="176">
        <v>1</v>
      </c>
      <c r="I121" s="177">
        <v>0</v>
      </c>
      <c r="J121" s="177">
        <v>0</v>
      </c>
      <c r="K121" s="98">
        <f>7460.29+570.37</f>
        <v>8030.66</v>
      </c>
      <c r="L121" s="146">
        <v>0</v>
      </c>
      <c r="M121" s="146">
        <v>0</v>
      </c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413"/>
      <c r="AA121" s="414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3"/>
    </row>
    <row r="122" spans="1:40" s="5" customFormat="1" ht="20.100000000000001" customHeight="1" x14ac:dyDescent="0.25">
      <c r="A122" s="405"/>
      <c r="B122" s="406"/>
      <c r="C122" s="406"/>
      <c r="D122" s="404"/>
      <c r="E122" s="91" t="s">
        <v>529</v>
      </c>
      <c r="F122" s="253" t="s">
        <v>19</v>
      </c>
      <c r="G122" s="253" t="s">
        <v>19</v>
      </c>
      <c r="H122" s="250" t="s">
        <v>530</v>
      </c>
      <c r="I122" s="253" t="s">
        <v>19</v>
      </c>
      <c r="J122" s="253" t="s">
        <v>19</v>
      </c>
      <c r="K122" s="40" t="s">
        <v>19</v>
      </c>
      <c r="L122" s="40" t="s">
        <v>19</v>
      </c>
      <c r="M122" s="40" t="s">
        <v>19</v>
      </c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3"/>
    </row>
    <row r="123" spans="1:40" s="5" customFormat="1" ht="20.100000000000001" customHeight="1" x14ac:dyDescent="0.25">
      <c r="A123" s="405"/>
      <c r="B123" s="406"/>
      <c r="C123" s="406"/>
      <c r="D123" s="404"/>
      <c r="E123" s="91" t="s">
        <v>225</v>
      </c>
      <c r="F123" s="253" t="s">
        <v>19</v>
      </c>
      <c r="G123" s="253" t="s">
        <v>19</v>
      </c>
      <c r="H123" s="250" t="s">
        <v>502</v>
      </c>
      <c r="I123" s="253" t="s">
        <v>19</v>
      </c>
      <c r="J123" s="253" t="s">
        <v>19</v>
      </c>
      <c r="K123" s="40" t="s">
        <v>19</v>
      </c>
      <c r="L123" s="40" t="s">
        <v>19</v>
      </c>
      <c r="M123" s="40" t="s">
        <v>19</v>
      </c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3"/>
    </row>
    <row r="124" spans="1:40" s="5" customFormat="1" ht="20.100000000000001" customHeight="1" x14ac:dyDescent="0.25">
      <c r="A124" s="405"/>
      <c r="B124" s="406"/>
      <c r="C124" s="406"/>
      <c r="D124" s="404"/>
      <c r="E124" s="91" t="s">
        <v>226</v>
      </c>
      <c r="F124" s="253" t="s">
        <v>19</v>
      </c>
      <c r="G124" s="253" t="s">
        <v>19</v>
      </c>
      <c r="H124" s="250" t="s">
        <v>502</v>
      </c>
      <c r="I124" s="253" t="s">
        <v>19</v>
      </c>
      <c r="J124" s="253" t="s">
        <v>19</v>
      </c>
      <c r="K124" s="40" t="s">
        <v>19</v>
      </c>
      <c r="L124" s="40" t="s">
        <v>19</v>
      </c>
      <c r="M124" s="40" t="s">
        <v>19</v>
      </c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3"/>
    </row>
    <row r="125" spans="1:40" s="5" customFormat="1" ht="20.100000000000001" customHeight="1" x14ac:dyDescent="0.25">
      <c r="A125" s="405"/>
      <c r="B125" s="405"/>
      <c r="C125" s="418"/>
      <c r="D125" s="404"/>
      <c r="E125" s="91" t="s">
        <v>224</v>
      </c>
      <c r="F125" s="253" t="s">
        <v>19</v>
      </c>
      <c r="G125" s="253" t="s">
        <v>19</v>
      </c>
      <c r="H125" s="250" t="s">
        <v>57</v>
      </c>
      <c r="I125" s="253" t="s">
        <v>19</v>
      </c>
      <c r="J125" s="253" t="s">
        <v>19</v>
      </c>
      <c r="K125" s="40" t="s">
        <v>19</v>
      </c>
      <c r="L125" s="40" t="s">
        <v>19</v>
      </c>
      <c r="M125" s="40" t="s">
        <v>19</v>
      </c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3"/>
    </row>
    <row r="126" spans="1:40" s="5" customFormat="1" ht="20.100000000000001" customHeight="1" x14ac:dyDescent="0.25">
      <c r="A126" s="405"/>
      <c r="B126" s="405"/>
      <c r="C126" s="418"/>
      <c r="D126" s="404"/>
      <c r="E126" s="91" t="s">
        <v>225</v>
      </c>
      <c r="F126" s="253" t="s">
        <v>19</v>
      </c>
      <c r="G126" s="253" t="s">
        <v>19</v>
      </c>
      <c r="H126" s="250" t="s">
        <v>19</v>
      </c>
      <c r="I126" s="253" t="s">
        <v>38</v>
      </c>
      <c r="J126" s="253" t="s">
        <v>19</v>
      </c>
      <c r="K126" s="40" t="s">
        <v>19</v>
      </c>
      <c r="L126" s="40" t="s">
        <v>19</v>
      </c>
      <c r="M126" s="40" t="s">
        <v>19</v>
      </c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3"/>
    </row>
    <row r="127" spans="1:40" s="5" customFormat="1" ht="20.100000000000001" customHeight="1" x14ac:dyDescent="0.25">
      <c r="A127" s="405"/>
      <c r="B127" s="405"/>
      <c r="C127" s="418"/>
      <c r="D127" s="404"/>
      <c r="E127" s="91" t="s">
        <v>226</v>
      </c>
      <c r="F127" s="253" t="s">
        <v>19</v>
      </c>
      <c r="G127" s="253" t="s">
        <v>19</v>
      </c>
      <c r="H127" s="250" t="s">
        <v>19</v>
      </c>
      <c r="I127" s="253" t="s">
        <v>229</v>
      </c>
      <c r="J127" s="253" t="s">
        <v>19</v>
      </c>
      <c r="K127" s="40" t="s">
        <v>19</v>
      </c>
      <c r="L127" s="40" t="s">
        <v>19</v>
      </c>
      <c r="M127" s="40" t="s">
        <v>19</v>
      </c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3"/>
    </row>
    <row r="128" spans="1:40" s="5" customFormat="1" ht="50.1" customHeight="1" x14ac:dyDescent="0.25">
      <c r="A128" s="423">
        <v>1</v>
      </c>
      <c r="B128" s="425" t="s">
        <v>84</v>
      </c>
      <c r="C128" s="423" t="s">
        <v>19</v>
      </c>
      <c r="D128" s="423" t="s">
        <v>19</v>
      </c>
      <c r="E128" s="423" t="s">
        <v>276</v>
      </c>
      <c r="F128" s="139" t="s">
        <v>388</v>
      </c>
      <c r="G128" s="150" t="s">
        <v>223</v>
      </c>
      <c r="H128" s="155">
        <f>H162+H170+H178+H186+H194+H202+H210+H214+H218+H222+H226+H230+H234+H238+H242</f>
        <v>11</v>
      </c>
      <c r="I128" s="155">
        <f>I162+I170+I178+I186+I194+I202+I210+I214+I218+I222+I226+I230+I234+I238+I242</f>
        <v>4</v>
      </c>
      <c r="J128" s="155">
        <f>J162+J170+J178+J186+J194+J202+J210+J214+J218+J222+J226+J230+J234+J238+J242</f>
        <v>0</v>
      </c>
      <c r="K128" s="402">
        <f>SUM(K130:K245)</f>
        <v>196323.7</v>
      </c>
      <c r="L128" s="402">
        <f>SUM(L130:L245)</f>
        <v>174845.52</v>
      </c>
      <c r="M128" s="402">
        <f>SUM(M130:M245)</f>
        <v>201526.31</v>
      </c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3"/>
    </row>
    <row r="129" spans="1:40" s="5" customFormat="1" ht="50.1" customHeight="1" x14ac:dyDescent="0.25">
      <c r="A129" s="424"/>
      <c r="B129" s="426"/>
      <c r="C129" s="424"/>
      <c r="D129" s="424"/>
      <c r="E129" s="424"/>
      <c r="F129" s="139" t="s">
        <v>24</v>
      </c>
      <c r="G129" s="150" t="s">
        <v>223</v>
      </c>
      <c r="H129" s="155">
        <f>H130+H134+H138+H142+H146+H150+H154+H158+H163+H171+H179+H187+H195+H203</f>
        <v>3</v>
      </c>
      <c r="I129" s="155">
        <f>I130+I134+I138+I142+I146+I150+I154+I158+I163+I171+I179+I187+I195+I203</f>
        <v>7</v>
      </c>
      <c r="J129" s="155">
        <f>J130+J134+J138+J142+J146+J150+J154+J158+J163+J171+J179+J187+J195+J203</f>
        <v>4</v>
      </c>
      <c r="K129" s="403"/>
      <c r="L129" s="403"/>
      <c r="M129" s="403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3"/>
    </row>
    <row r="130" spans="1:40" s="5" customFormat="1" ht="50.1" customHeight="1" x14ac:dyDescent="0.25">
      <c r="A130" s="341">
        <v>1</v>
      </c>
      <c r="B130" s="330" t="s">
        <v>73</v>
      </c>
      <c r="C130" s="330" t="s">
        <v>123</v>
      </c>
      <c r="D130" s="341" t="s">
        <v>27</v>
      </c>
      <c r="E130" s="99" t="s">
        <v>98</v>
      </c>
      <c r="F130" s="96" t="s">
        <v>24</v>
      </c>
      <c r="G130" s="97" t="s">
        <v>25</v>
      </c>
      <c r="H130" s="179">
        <v>0</v>
      </c>
      <c r="I130" s="96">
        <v>1</v>
      </c>
      <c r="J130" s="180">
        <v>0</v>
      </c>
      <c r="K130" s="146">
        <v>0</v>
      </c>
      <c r="L130" s="246">
        <v>16955.79</v>
      </c>
      <c r="M130" s="146">
        <v>0</v>
      </c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3"/>
    </row>
    <row r="131" spans="1:40" s="5" customFormat="1" x14ac:dyDescent="0.25">
      <c r="A131" s="419"/>
      <c r="B131" s="419"/>
      <c r="C131" s="421"/>
      <c r="D131" s="419"/>
      <c r="E131" s="110" t="s">
        <v>224</v>
      </c>
      <c r="F131" s="253" t="s">
        <v>19</v>
      </c>
      <c r="G131" s="253" t="s">
        <v>19</v>
      </c>
      <c r="H131" s="253" t="s">
        <v>19</v>
      </c>
      <c r="I131" s="250" t="s">
        <v>530</v>
      </c>
      <c r="J131" s="253" t="s">
        <v>19</v>
      </c>
      <c r="K131" s="40" t="s">
        <v>19</v>
      </c>
      <c r="L131" s="40" t="s">
        <v>19</v>
      </c>
      <c r="M131" s="40" t="s">
        <v>19</v>
      </c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3"/>
    </row>
    <row r="132" spans="1:40" s="5" customFormat="1" x14ac:dyDescent="0.25">
      <c r="A132" s="419"/>
      <c r="B132" s="419"/>
      <c r="C132" s="421"/>
      <c r="D132" s="419"/>
      <c r="E132" s="110" t="s">
        <v>238</v>
      </c>
      <c r="F132" s="253" t="s">
        <v>19</v>
      </c>
      <c r="G132" s="253" t="s">
        <v>19</v>
      </c>
      <c r="H132" s="253" t="s">
        <v>19</v>
      </c>
      <c r="I132" s="250" t="s">
        <v>239</v>
      </c>
      <c r="J132" s="253" t="s">
        <v>19</v>
      </c>
      <c r="K132" s="40" t="s">
        <v>19</v>
      </c>
      <c r="L132" s="40" t="s">
        <v>19</v>
      </c>
      <c r="M132" s="40" t="s">
        <v>19</v>
      </c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3"/>
    </row>
    <row r="133" spans="1:40" s="5" customFormat="1" x14ac:dyDescent="0.25">
      <c r="A133" s="420"/>
      <c r="B133" s="420"/>
      <c r="C133" s="422"/>
      <c r="D133" s="420"/>
      <c r="E133" s="110" t="s">
        <v>240</v>
      </c>
      <c r="F133" s="253" t="s">
        <v>19</v>
      </c>
      <c r="G133" s="253" t="s">
        <v>19</v>
      </c>
      <c r="H133" s="253" t="s">
        <v>19</v>
      </c>
      <c r="I133" s="250" t="s">
        <v>241</v>
      </c>
      <c r="J133" s="253" t="s">
        <v>19</v>
      </c>
      <c r="K133" s="40" t="s">
        <v>19</v>
      </c>
      <c r="L133" s="40" t="s">
        <v>19</v>
      </c>
      <c r="M133" s="40" t="s">
        <v>19</v>
      </c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3"/>
    </row>
    <row r="134" spans="1:40" s="5" customFormat="1" ht="50.1" customHeight="1" x14ac:dyDescent="0.25">
      <c r="A134" s="341">
        <v>1</v>
      </c>
      <c r="B134" s="330" t="s">
        <v>73</v>
      </c>
      <c r="C134" s="330" t="s">
        <v>124</v>
      </c>
      <c r="D134" s="341" t="s">
        <v>27</v>
      </c>
      <c r="E134" s="109" t="s">
        <v>99</v>
      </c>
      <c r="F134" s="96" t="s">
        <v>24</v>
      </c>
      <c r="G134" s="97" t="s">
        <v>25</v>
      </c>
      <c r="H134" s="176">
        <v>1</v>
      </c>
      <c r="I134" s="176">
        <v>0</v>
      </c>
      <c r="J134" s="176">
        <v>0</v>
      </c>
      <c r="K134" s="146">
        <v>23768.05</v>
      </c>
      <c r="L134" s="146">
        <v>0</v>
      </c>
      <c r="M134" s="146">
        <v>0</v>
      </c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3"/>
    </row>
    <row r="135" spans="1:40" s="5" customFormat="1" x14ac:dyDescent="0.25">
      <c r="A135" s="419"/>
      <c r="B135" s="419"/>
      <c r="C135" s="421"/>
      <c r="D135" s="419"/>
      <c r="E135" s="110" t="s">
        <v>30</v>
      </c>
      <c r="F135" s="253" t="s">
        <v>19</v>
      </c>
      <c r="G135" s="253" t="s">
        <v>19</v>
      </c>
      <c r="H135" s="250" t="s">
        <v>58</v>
      </c>
      <c r="I135" s="253" t="s">
        <v>19</v>
      </c>
      <c r="J135" s="253" t="s">
        <v>19</v>
      </c>
      <c r="K135" s="40" t="s">
        <v>19</v>
      </c>
      <c r="L135" s="40" t="s">
        <v>19</v>
      </c>
      <c r="M135" s="40" t="s">
        <v>19</v>
      </c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3"/>
    </row>
    <row r="136" spans="1:40" s="5" customFormat="1" x14ac:dyDescent="0.25">
      <c r="A136" s="419"/>
      <c r="B136" s="419"/>
      <c r="C136" s="421"/>
      <c r="D136" s="419"/>
      <c r="E136" s="110" t="s">
        <v>242</v>
      </c>
      <c r="F136" s="253" t="s">
        <v>19</v>
      </c>
      <c r="G136" s="253" t="s">
        <v>19</v>
      </c>
      <c r="H136" s="250" t="s">
        <v>228</v>
      </c>
      <c r="I136" s="253" t="s">
        <v>19</v>
      </c>
      <c r="J136" s="253" t="s">
        <v>19</v>
      </c>
      <c r="K136" s="40" t="s">
        <v>19</v>
      </c>
      <c r="L136" s="40" t="s">
        <v>19</v>
      </c>
      <c r="M136" s="40" t="s">
        <v>19</v>
      </c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3"/>
    </row>
    <row r="137" spans="1:40" s="5" customFormat="1" x14ac:dyDescent="0.25">
      <c r="A137" s="420"/>
      <c r="B137" s="420"/>
      <c r="C137" s="422"/>
      <c r="D137" s="420"/>
      <c r="E137" s="110" t="s">
        <v>240</v>
      </c>
      <c r="F137" s="253" t="s">
        <v>19</v>
      </c>
      <c r="G137" s="253" t="s">
        <v>19</v>
      </c>
      <c r="H137" s="250" t="s">
        <v>39</v>
      </c>
      <c r="I137" s="253" t="s">
        <v>19</v>
      </c>
      <c r="J137" s="253" t="s">
        <v>19</v>
      </c>
      <c r="K137" s="40" t="s">
        <v>19</v>
      </c>
      <c r="L137" s="40" t="s">
        <v>19</v>
      </c>
      <c r="M137" s="40" t="s">
        <v>19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3"/>
    </row>
    <row r="138" spans="1:40" s="5" customFormat="1" ht="50.1" customHeight="1" x14ac:dyDescent="0.25">
      <c r="A138" s="341">
        <v>1</v>
      </c>
      <c r="B138" s="330" t="s">
        <v>73</v>
      </c>
      <c r="C138" s="330" t="s">
        <v>125</v>
      </c>
      <c r="D138" s="341" t="s">
        <v>27</v>
      </c>
      <c r="E138" s="109" t="s">
        <v>100</v>
      </c>
      <c r="F138" s="96" t="s">
        <v>24</v>
      </c>
      <c r="G138" s="97" t="s">
        <v>25</v>
      </c>
      <c r="H138" s="177">
        <v>0</v>
      </c>
      <c r="I138" s="176">
        <v>1</v>
      </c>
      <c r="J138" s="177">
        <v>0</v>
      </c>
      <c r="K138" s="146">
        <v>0</v>
      </c>
      <c r="L138" s="146">
        <v>13507.99</v>
      </c>
      <c r="M138" s="146">
        <v>0</v>
      </c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3"/>
    </row>
    <row r="139" spans="1:40" s="5" customFormat="1" x14ac:dyDescent="0.25">
      <c r="A139" s="419"/>
      <c r="B139" s="419"/>
      <c r="C139" s="421"/>
      <c r="D139" s="419"/>
      <c r="E139" s="110" t="s">
        <v>30</v>
      </c>
      <c r="F139" s="253" t="s">
        <v>19</v>
      </c>
      <c r="G139" s="253" t="s">
        <v>19</v>
      </c>
      <c r="H139" s="253" t="s">
        <v>19</v>
      </c>
      <c r="I139" s="250" t="s">
        <v>237</v>
      </c>
      <c r="J139" s="253" t="s">
        <v>19</v>
      </c>
      <c r="K139" s="40" t="s">
        <v>19</v>
      </c>
      <c r="L139" s="40" t="s">
        <v>19</v>
      </c>
      <c r="M139" s="40" t="s">
        <v>19</v>
      </c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3"/>
    </row>
    <row r="140" spans="1:40" s="5" customFormat="1" x14ac:dyDescent="0.25">
      <c r="A140" s="419"/>
      <c r="B140" s="419"/>
      <c r="C140" s="421"/>
      <c r="D140" s="419"/>
      <c r="E140" s="110" t="s">
        <v>242</v>
      </c>
      <c r="F140" s="253" t="s">
        <v>19</v>
      </c>
      <c r="G140" s="253" t="s">
        <v>19</v>
      </c>
      <c r="H140" s="253" t="s">
        <v>19</v>
      </c>
      <c r="I140" s="250" t="s">
        <v>239</v>
      </c>
      <c r="J140" s="253" t="s">
        <v>19</v>
      </c>
      <c r="K140" s="40" t="s">
        <v>19</v>
      </c>
      <c r="L140" s="40" t="s">
        <v>19</v>
      </c>
      <c r="M140" s="40" t="s">
        <v>19</v>
      </c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3"/>
    </row>
    <row r="141" spans="1:40" s="5" customFormat="1" x14ac:dyDescent="0.25">
      <c r="A141" s="420"/>
      <c r="B141" s="420"/>
      <c r="C141" s="422"/>
      <c r="D141" s="420"/>
      <c r="E141" s="110" t="s">
        <v>240</v>
      </c>
      <c r="F141" s="253" t="s">
        <v>19</v>
      </c>
      <c r="G141" s="253" t="s">
        <v>19</v>
      </c>
      <c r="H141" s="253" t="s">
        <v>19</v>
      </c>
      <c r="I141" s="250" t="s">
        <v>241</v>
      </c>
      <c r="J141" s="253" t="s">
        <v>19</v>
      </c>
      <c r="K141" s="40" t="s">
        <v>19</v>
      </c>
      <c r="L141" s="40" t="s">
        <v>19</v>
      </c>
      <c r="M141" s="40" t="s">
        <v>19</v>
      </c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3"/>
    </row>
    <row r="142" spans="1:40" s="5" customFormat="1" ht="50.1" customHeight="1" x14ac:dyDescent="0.25">
      <c r="A142" s="341">
        <v>1</v>
      </c>
      <c r="B142" s="330" t="s">
        <v>73</v>
      </c>
      <c r="C142" s="330" t="s">
        <v>126</v>
      </c>
      <c r="D142" s="341" t="s">
        <v>27</v>
      </c>
      <c r="E142" s="109" t="s">
        <v>101</v>
      </c>
      <c r="F142" s="96" t="s">
        <v>24</v>
      </c>
      <c r="G142" s="97" t="s">
        <v>25</v>
      </c>
      <c r="H142" s="177">
        <v>0</v>
      </c>
      <c r="I142" s="176">
        <v>1</v>
      </c>
      <c r="J142" s="177">
        <v>0</v>
      </c>
      <c r="K142" s="146">
        <v>0</v>
      </c>
      <c r="L142" s="146">
        <v>25131.11</v>
      </c>
      <c r="M142" s="146">
        <v>0</v>
      </c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3"/>
    </row>
    <row r="143" spans="1:40" s="5" customFormat="1" x14ac:dyDescent="0.25">
      <c r="A143" s="419"/>
      <c r="B143" s="419"/>
      <c r="C143" s="421"/>
      <c r="D143" s="419"/>
      <c r="E143" s="110" t="s">
        <v>30</v>
      </c>
      <c r="F143" s="253" t="s">
        <v>19</v>
      </c>
      <c r="G143" s="253" t="s">
        <v>19</v>
      </c>
      <c r="H143" s="253" t="s">
        <v>19</v>
      </c>
      <c r="I143" s="250" t="s">
        <v>237</v>
      </c>
      <c r="J143" s="253" t="s">
        <v>19</v>
      </c>
      <c r="K143" s="40" t="s">
        <v>19</v>
      </c>
      <c r="L143" s="40" t="s">
        <v>19</v>
      </c>
      <c r="M143" s="40" t="s">
        <v>19</v>
      </c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3"/>
    </row>
    <row r="144" spans="1:40" s="5" customFormat="1" x14ac:dyDescent="0.25">
      <c r="A144" s="419"/>
      <c r="B144" s="419"/>
      <c r="C144" s="421"/>
      <c r="D144" s="419"/>
      <c r="E144" s="110" t="s">
        <v>242</v>
      </c>
      <c r="F144" s="253" t="s">
        <v>19</v>
      </c>
      <c r="G144" s="253" t="s">
        <v>19</v>
      </c>
      <c r="H144" s="253" t="s">
        <v>19</v>
      </c>
      <c r="I144" s="250" t="s">
        <v>239</v>
      </c>
      <c r="J144" s="253" t="s">
        <v>19</v>
      </c>
      <c r="K144" s="40" t="s">
        <v>19</v>
      </c>
      <c r="L144" s="40" t="s">
        <v>19</v>
      </c>
      <c r="M144" s="40" t="s">
        <v>19</v>
      </c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3"/>
    </row>
    <row r="145" spans="1:40" s="5" customFormat="1" x14ac:dyDescent="0.25">
      <c r="A145" s="420"/>
      <c r="B145" s="420"/>
      <c r="C145" s="422"/>
      <c r="D145" s="420"/>
      <c r="E145" s="110" t="s">
        <v>240</v>
      </c>
      <c r="F145" s="253" t="s">
        <v>19</v>
      </c>
      <c r="G145" s="253" t="s">
        <v>19</v>
      </c>
      <c r="H145" s="253" t="s">
        <v>19</v>
      </c>
      <c r="I145" s="250" t="s">
        <v>241</v>
      </c>
      <c r="J145" s="253" t="s">
        <v>19</v>
      </c>
      <c r="K145" s="40" t="s">
        <v>19</v>
      </c>
      <c r="L145" s="40" t="s">
        <v>19</v>
      </c>
      <c r="M145" s="40" t="s">
        <v>19</v>
      </c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3"/>
    </row>
    <row r="146" spans="1:40" s="5" customFormat="1" ht="50.1" customHeight="1" x14ac:dyDescent="0.25">
      <c r="A146" s="341">
        <v>1</v>
      </c>
      <c r="B146" s="330" t="s">
        <v>73</v>
      </c>
      <c r="C146" s="330" t="s">
        <v>127</v>
      </c>
      <c r="D146" s="341" t="s">
        <v>27</v>
      </c>
      <c r="E146" s="109" t="s">
        <v>102</v>
      </c>
      <c r="F146" s="96" t="s">
        <v>24</v>
      </c>
      <c r="G146" s="97" t="s">
        <v>25</v>
      </c>
      <c r="H146" s="176">
        <v>1</v>
      </c>
      <c r="I146" s="176">
        <v>0</v>
      </c>
      <c r="J146" s="177">
        <v>0</v>
      </c>
      <c r="K146" s="246">
        <v>31505.22</v>
      </c>
      <c r="L146" s="146">
        <v>0</v>
      </c>
      <c r="M146" s="146">
        <v>0</v>
      </c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413"/>
      <c r="AB146" s="414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3"/>
    </row>
    <row r="147" spans="1:40" s="5" customFormat="1" x14ac:dyDescent="0.25">
      <c r="A147" s="419"/>
      <c r="B147" s="419"/>
      <c r="C147" s="421"/>
      <c r="D147" s="419"/>
      <c r="E147" s="110" t="s">
        <v>30</v>
      </c>
      <c r="F147" s="253" t="s">
        <v>19</v>
      </c>
      <c r="G147" s="253" t="s">
        <v>19</v>
      </c>
      <c r="H147" s="250" t="s">
        <v>58</v>
      </c>
      <c r="I147" s="253" t="s">
        <v>19</v>
      </c>
      <c r="J147" s="253" t="s">
        <v>19</v>
      </c>
      <c r="K147" s="40" t="s">
        <v>19</v>
      </c>
      <c r="L147" s="40" t="s">
        <v>19</v>
      </c>
      <c r="M147" s="40" t="s">
        <v>19</v>
      </c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3"/>
    </row>
    <row r="148" spans="1:40" s="5" customFormat="1" x14ac:dyDescent="0.25">
      <c r="A148" s="419"/>
      <c r="B148" s="419"/>
      <c r="C148" s="421"/>
      <c r="D148" s="419"/>
      <c r="E148" s="110" t="s">
        <v>242</v>
      </c>
      <c r="F148" s="253" t="s">
        <v>19</v>
      </c>
      <c r="G148" s="253" t="s">
        <v>19</v>
      </c>
      <c r="H148" s="250" t="s">
        <v>228</v>
      </c>
      <c r="I148" s="253" t="s">
        <v>19</v>
      </c>
      <c r="J148" s="253" t="s">
        <v>19</v>
      </c>
      <c r="K148" s="40" t="s">
        <v>19</v>
      </c>
      <c r="L148" s="40" t="s">
        <v>19</v>
      </c>
      <c r="M148" s="40" t="s">
        <v>19</v>
      </c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3"/>
    </row>
    <row r="149" spans="1:40" s="5" customFormat="1" x14ac:dyDescent="0.25">
      <c r="A149" s="420"/>
      <c r="B149" s="420"/>
      <c r="C149" s="422"/>
      <c r="D149" s="420"/>
      <c r="E149" s="110" t="s">
        <v>240</v>
      </c>
      <c r="F149" s="253" t="s">
        <v>19</v>
      </c>
      <c r="G149" s="253" t="s">
        <v>19</v>
      </c>
      <c r="H149" s="250" t="s">
        <v>39</v>
      </c>
      <c r="I149" s="253" t="s">
        <v>19</v>
      </c>
      <c r="J149" s="253" t="s">
        <v>19</v>
      </c>
      <c r="K149" s="40" t="s">
        <v>19</v>
      </c>
      <c r="L149" s="40" t="s">
        <v>19</v>
      </c>
      <c r="M149" s="40" t="s">
        <v>19</v>
      </c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3"/>
    </row>
    <row r="150" spans="1:40" s="5" customFormat="1" ht="50.1" customHeight="1" x14ac:dyDescent="0.25">
      <c r="A150" s="341">
        <v>1</v>
      </c>
      <c r="B150" s="330" t="s">
        <v>73</v>
      </c>
      <c r="C150" s="330" t="s">
        <v>128</v>
      </c>
      <c r="D150" s="341" t="s">
        <v>27</v>
      </c>
      <c r="E150" s="109" t="s">
        <v>103</v>
      </c>
      <c r="F150" s="96" t="s">
        <v>24</v>
      </c>
      <c r="G150" s="97" t="s">
        <v>25</v>
      </c>
      <c r="H150" s="176">
        <v>1</v>
      </c>
      <c r="I150" s="176">
        <v>0</v>
      </c>
      <c r="J150" s="176">
        <v>0</v>
      </c>
      <c r="K150" s="246">
        <v>84276.39</v>
      </c>
      <c r="L150" s="146">
        <v>0</v>
      </c>
      <c r="M150" s="146">
        <v>0</v>
      </c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413"/>
      <c r="AB150" s="414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3"/>
    </row>
    <row r="151" spans="1:40" s="5" customFormat="1" x14ac:dyDescent="0.25">
      <c r="A151" s="419"/>
      <c r="B151" s="419"/>
      <c r="C151" s="421"/>
      <c r="D151" s="419"/>
      <c r="E151" s="110" t="s">
        <v>30</v>
      </c>
      <c r="F151" s="253" t="s">
        <v>19</v>
      </c>
      <c r="G151" s="253" t="s">
        <v>19</v>
      </c>
      <c r="H151" s="250" t="s">
        <v>58</v>
      </c>
      <c r="I151" s="253" t="s">
        <v>19</v>
      </c>
      <c r="J151" s="253" t="s">
        <v>19</v>
      </c>
      <c r="K151" s="40" t="s">
        <v>19</v>
      </c>
      <c r="L151" s="40" t="s">
        <v>19</v>
      </c>
      <c r="M151" s="40" t="s">
        <v>19</v>
      </c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3"/>
    </row>
    <row r="152" spans="1:40" s="5" customFormat="1" x14ac:dyDescent="0.25">
      <c r="A152" s="419"/>
      <c r="B152" s="419"/>
      <c r="C152" s="421"/>
      <c r="D152" s="419"/>
      <c r="E152" s="110" t="s">
        <v>242</v>
      </c>
      <c r="F152" s="253" t="s">
        <v>19</v>
      </c>
      <c r="G152" s="253" t="s">
        <v>19</v>
      </c>
      <c r="H152" s="250" t="s">
        <v>243</v>
      </c>
      <c r="I152" s="253" t="s">
        <v>19</v>
      </c>
      <c r="J152" s="253" t="s">
        <v>19</v>
      </c>
      <c r="K152" s="40" t="s">
        <v>19</v>
      </c>
      <c r="L152" s="40" t="s">
        <v>19</v>
      </c>
      <c r="M152" s="40" t="s">
        <v>19</v>
      </c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3"/>
    </row>
    <row r="153" spans="1:40" s="5" customFormat="1" x14ac:dyDescent="0.25">
      <c r="A153" s="420"/>
      <c r="B153" s="420"/>
      <c r="C153" s="422"/>
      <c r="D153" s="420"/>
      <c r="E153" s="110" t="s">
        <v>240</v>
      </c>
      <c r="F153" s="253" t="s">
        <v>19</v>
      </c>
      <c r="G153" s="253" t="s">
        <v>19</v>
      </c>
      <c r="H153" s="250" t="s">
        <v>39</v>
      </c>
      <c r="I153" s="253" t="s">
        <v>19</v>
      </c>
      <c r="J153" s="253" t="s">
        <v>19</v>
      </c>
      <c r="K153" s="40" t="s">
        <v>19</v>
      </c>
      <c r="L153" s="40" t="s">
        <v>19</v>
      </c>
      <c r="M153" s="40" t="s">
        <v>19</v>
      </c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3"/>
    </row>
    <row r="154" spans="1:40" s="5" customFormat="1" ht="52.5" customHeight="1" x14ac:dyDescent="0.25">
      <c r="A154" s="341">
        <v>1</v>
      </c>
      <c r="B154" s="330" t="s">
        <v>73</v>
      </c>
      <c r="C154" s="330" t="s">
        <v>129</v>
      </c>
      <c r="D154" s="341" t="s">
        <v>27</v>
      </c>
      <c r="E154" s="109" t="s">
        <v>104</v>
      </c>
      <c r="F154" s="96" t="s">
        <v>24</v>
      </c>
      <c r="G154" s="97" t="s">
        <v>25</v>
      </c>
      <c r="H154" s="176">
        <v>0</v>
      </c>
      <c r="I154" s="176">
        <v>1</v>
      </c>
      <c r="J154" s="176">
        <v>0</v>
      </c>
      <c r="K154" s="146">
        <v>0</v>
      </c>
      <c r="L154" s="146">
        <v>13382.12</v>
      </c>
      <c r="M154" s="146">
        <v>0</v>
      </c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3"/>
    </row>
    <row r="155" spans="1:40" s="5" customFormat="1" x14ac:dyDescent="0.25">
      <c r="A155" s="419"/>
      <c r="B155" s="419"/>
      <c r="C155" s="421"/>
      <c r="D155" s="419"/>
      <c r="E155" s="110" t="s">
        <v>30</v>
      </c>
      <c r="F155" s="253" t="s">
        <v>19</v>
      </c>
      <c r="G155" s="253" t="s">
        <v>19</v>
      </c>
      <c r="H155" s="253" t="s">
        <v>19</v>
      </c>
      <c r="I155" s="250" t="s">
        <v>237</v>
      </c>
      <c r="J155" s="253" t="s">
        <v>19</v>
      </c>
      <c r="K155" s="40" t="s">
        <v>19</v>
      </c>
      <c r="L155" s="40" t="s">
        <v>19</v>
      </c>
      <c r="M155" s="40" t="s">
        <v>19</v>
      </c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3"/>
    </row>
    <row r="156" spans="1:40" s="5" customFormat="1" x14ac:dyDescent="0.25">
      <c r="A156" s="419"/>
      <c r="B156" s="419"/>
      <c r="C156" s="421"/>
      <c r="D156" s="419"/>
      <c r="E156" s="110" t="s">
        <v>242</v>
      </c>
      <c r="F156" s="253" t="s">
        <v>19</v>
      </c>
      <c r="G156" s="253" t="s">
        <v>19</v>
      </c>
      <c r="H156" s="253" t="s">
        <v>19</v>
      </c>
      <c r="I156" s="250" t="s">
        <v>239</v>
      </c>
      <c r="J156" s="253" t="s">
        <v>19</v>
      </c>
      <c r="K156" s="40" t="s">
        <v>19</v>
      </c>
      <c r="L156" s="40" t="s">
        <v>19</v>
      </c>
      <c r="M156" s="40" t="s">
        <v>19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3"/>
    </row>
    <row r="157" spans="1:40" s="5" customFormat="1" x14ac:dyDescent="0.25">
      <c r="A157" s="420"/>
      <c r="B157" s="420"/>
      <c r="C157" s="422"/>
      <c r="D157" s="420"/>
      <c r="E157" s="110" t="s">
        <v>240</v>
      </c>
      <c r="F157" s="253" t="s">
        <v>19</v>
      </c>
      <c r="G157" s="253" t="s">
        <v>19</v>
      </c>
      <c r="H157" s="253" t="s">
        <v>19</v>
      </c>
      <c r="I157" s="250" t="s">
        <v>241</v>
      </c>
      <c r="J157" s="253" t="s">
        <v>19</v>
      </c>
      <c r="K157" s="40" t="s">
        <v>19</v>
      </c>
      <c r="L157" s="40" t="s">
        <v>19</v>
      </c>
      <c r="M157" s="40" t="s">
        <v>19</v>
      </c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3"/>
    </row>
    <row r="158" spans="1:40" s="5" customFormat="1" ht="52.5" customHeight="1" x14ac:dyDescent="0.25">
      <c r="A158" s="341">
        <v>1</v>
      </c>
      <c r="B158" s="330" t="s">
        <v>73</v>
      </c>
      <c r="C158" s="330" t="s">
        <v>130</v>
      </c>
      <c r="D158" s="341" t="s">
        <v>27</v>
      </c>
      <c r="E158" s="109" t="s">
        <v>105</v>
      </c>
      <c r="F158" s="96" t="s">
        <v>24</v>
      </c>
      <c r="G158" s="97" t="s">
        <v>25</v>
      </c>
      <c r="H158" s="179">
        <v>0</v>
      </c>
      <c r="I158" s="179">
        <v>0</v>
      </c>
      <c r="J158" s="176">
        <v>1</v>
      </c>
      <c r="K158" s="146">
        <v>0</v>
      </c>
      <c r="L158" s="146">
        <v>0</v>
      </c>
      <c r="M158" s="146">
        <v>67958.039999999994</v>
      </c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3"/>
    </row>
    <row r="159" spans="1:40" s="5" customFormat="1" x14ac:dyDescent="0.25">
      <c r="A159" s="419"/>
      <c r="B159" s="419"/>
      <c r="C159" s="421"/>
      <c r="D159" s="419"/>
      <c r="E159" s="110" t="s">
        <v>30</v>
      </c>
      <c r="F159" s="253" t="s">
        <v>19</v>
      </c>
      <c r="G159" s="253" t="s">
        <v>19</v>
      </c>
      <c r="H159" s="253" t="s">
        <v>19</v>
      </c>
      <c r="I159" s="253" t="s">
        <v>19</v>
      </c>
      <c r="J159" s="250" t="s">
        <v>237</v>
      </c>
      <c r="K159" s="40" t="s">
        <v>19</v>
      </c>
      <c r="L159" s="40" t="s">
        <v>19</v>
      </c>
      <c r="M159" s="40" t="s">
        <v>19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3"/>
    </row>
    <row r="160" spans="1:40" s="5" customFormat="1" x14ac:dyDescent="0.25">
      <c r="A160" s="419"/>
      <c r="B160" s="419"/>
      <c r="C160" s="421"/>
      <c r="D160" s="419"/>
      <c r="E160" s="110" t="s">
        <v>242</v>
      </c>
      <c r="F160" s="253" t="s">
        <v>19</v>
      </c>
      <c r="G160" s="253" t="s">
        <v>19</v>
      </c>
      <c r="H160" s="253" t="s">
        <v>19</v>
      </c>
      <c r="I160" s="253" t="s">
        <v>19</v>
      </c>
      <c r="J160" s="250" t="s">
        <v>241</v>
      </c>
      <c r="K160" s="40" t="s">
        <v>19</v>
      </c>
      <c r="L160" s="40" t="s">
        <v>19</v>
      </c>
      <c r="M160" s="40" t="s">
        <v>19</v>
      </c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3"/>
    </row>
    <row r="161" spans="1:40" s="5" customFormat="1" x14ac:dyDescent="0.25">
      <c r="A161" s="420"/>
      <c r="B161" s="420"/>
      <c r="C161" s="422"/>
      <c r="D161" s="420"/>
      <c r="E161" s="110" t="s">
        <v>240</v>
      </c>
      <c r="F161" s="253" t="s">
        <v>19</v>
      </c>
      <c r="G161" s="253" t="s">
        <v>19</v>
      </c>
      <c r="H161" s="253" t="s">
        <v>19</v>
      </c>
      <c r="I161" s="253" t="s">
        <v>19</v>
      </c>
      <c r="J161" s="250" t="s">
        <v>243</v>
      </c>
      <c r="K161" s="40" t="s">
        <v>19</v>
      </c>
      <c r="L161" s="40" t="s">
        <v>19</v>
      </c>
      <c r="M161" s="40" t="s">
        <v>19</v>
      </c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3"/>
    </row>
    <row r="162" spans="1:40" s="5" customFormat="1" ht="37.5" customHeight="1" x14ac:dyDescent="0.25">
      <c r="A162" s="341">
        <v>1</v>
      </c>
      <c r="B162" s="341" t="s">
        <v>73</v>
      </c>
      <c r="C162" s="330" t="s">
        <v>131</v>
      </c>
      <c r="D162" s="341" t="s">
        <v>27</v>
      </c>
      <c r="E162" s="354" t="s">
        <v>106</v>
      </c>
      <c r="F162" s="97" t="s">
        <v>388</v>
      </c>
      <c r="G162" s="97" t="s">
        <v>25</v>
      </c>
      <c r="H162" s="176">
        <v>1</v>
      </c>
      <c r="I162" s="176">
        <v>0</v>
      </c>
      <c r="J162" s="176">
        <v>0</v>
      </c>
      <c r="K162" s="416">
        <v>5103.62</v>
      </c>
      <c r="L162" s="416">
        <v>0</v>
      </c>
      <c r="M162" s="416">
        <v>106964.3</v>
      </c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3"/>
    </row>
    <row r="163" spans="1:40" s="5" customFormat="1" ht="30" customHeight="1" x14ac:dyDescent="0.25">
      <c r="A163" s="342"/>
      <c r="B163" s="342"/>
      <c r="C163" s="331"/>
      <c r="D163" s="342"/>
      <c r="E163" s="355"/>
      <c r="F163" s="96" t="s">
        <v>24</v>
      </c>
      <c r="G163" s="97" t="s">
        <v>25</v>
      </c>
      <c r="H163" s="176">
        <v>0</v>
      </c>
      <c r="I163" s="176">
        <v>0</v>
      </c>
      <c r="J163" s="176">
        <v>1</v>
      </c>
      <c r="K163" s="417"/>
      <c r="L163" s="417"/>
      <c r="M163" s="417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3"/>
    </row>
    <row r="164" spans="1:40" s="5" customFormat="1" x14ac:dyDescent="0.25">
      <c r="A164" s="342"/>
      <c r="B164" s="342"/>
      <c r="C164" s="421"/>
      <c r="D164" s="342"/>
      <c r="E164" s="110" t="s">
        <v>244</v>
      </c>
      <c r="F164" s="253" t="s">
        <v>19</v>
      </c>
      <c r="G164" s="253" t="s">
        <v>19</v>
      </c>
      <c r="H164" s="250" t="s">
        <v>58</v>
      </c>
      <c r="I164" s="253" t="s">
        <v>19</v>
      </c>
      <c r="J164" s="253" t="s">
        <v>19</v>
      </c>
      <c r="K164" s="40" t="s">
        <v>19</v>
      </c>
      <c r="L164" s="40" t="s">
        <v>19</v>
      </c>
      <c r="M164" s="40" t="s">
        <v>19</v>
      </c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3"/>
    </row>
    <row r="165" spans="1:40" s="5" customFormat="1" x14ac:dyDescent="0.25">
      <c r="A165" s="342"/>
      <c r="B165" s="342"/>
      <c r="C165" s="421"/>
      <c r="D165" s="342"/>
      <c r="E165" s="110" t="s">
        <v>242</v>
      </c>
      <c r="F165" s="253" t="s">
        <v>19</v>
      </c>
      <c r="G165" s="253" t="s">
        <v>19</v>
      </c>
      <c r="H165" s="250" t="s">
        <v>39</v>
      </c>
      <c r="I165" s="253" t="s">
        <v>19</v>
      </c>
      <c r="J165" s="253" t="s">
        <v>19</v>
      </c>
      <c r="K165" s="40" t="s">
        <v>19</v>
      </c>
      <c r="L165" s="40" t="s">
        <v>19</v>
      </c>
      <c r="M165" s="40" t="s">
        <v>19</v>
      </c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3"/>
    </row>
    <row r="166" spans="1:40" s="5" customFormat="1" x14ac:dyDescent="0.25">
      <c r="A166" s="342"/>
      <c r="B166" s="342"/>
      <c r="C166" s="421"/>
      <c r="D166" s="342"/>
      <c r="E166" s="110" t="s">
        <v>240</v>
      </c>
      <c r="F166" s="253" t="s">
        <v>19</v>
      </c>
      <c r="G166" s="253" t="s">
        <v>19</v>
      </c>
      <c r="H166" s="250" t="s">
        <v>62</v>
      </c>
      <c r="I166" s="253" t="s">
        <v>19</v>
      </c>
      <c r="J166" s="253" t="s">
        <v>19</v>
      </c>
      <c r="K166" s="40" t="s">
        <v>19</v>
      </c>
      <c r="L166" s="40" t="s">
        <v>19</v>
      </c>
      <c r="M166" s="40" t="s">
        <v>19</v>
      </c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3"/>
    </row>
    <row r="167" spans="1:40" s="5" customFormat="1" x14ac:dyDescent="0.25">
      <c r="A167" s="342"/>
      <c r="B167" s="342"/>
      <c r="C167" s="421"/>
      <c r="D167" s="342"/>
      <c r="E167" s="110" t="s">
        <v>30</v>
      </c>
      <c r="F167" s="253" t="s">
        <v>19</v>
      </c>
      <c r="G167" s="253" t="s">
        <v>19</v>
      </c>
      <c r="H167" s="253" t="s">
        <v>19</v>
      </c>
      <c r="I167" s="253" t="s">
        <v>19</v>
      </c>
      <c r="J167" s="250" t="s">
        <v>237</v>
      </c>
      <c r="K167" s="40" t="s">
        <v>19</v>
      </c>
      <c r="L167" s="40" t="s">
        <v>19</v>
      </c>
      <c r="M167" s="40" t="s">
        <v>19</v>
      </c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3"/>
    </row>
    <row r="168" spans="1:40" s="5" customFormat="1" x14ac:dyDescent="0.25">
      <c r="A168" s="342"/>
      <c r="B168" s="342"/>
      <c r="C168" s="421"/>
      <c r="D168" s="342"/>
      <c r="E168" s="110" t="s">
        <v>242</v>
      </c>
      <c r="F168" s="253" t="s">
        <v>19</v>
      </c>
      <c r="G168" s="253" t="s">
        <v>19</v>
      </c>
      <c r="H168" s="253" t="s">
        <v>19</v>
      </c>
      <c r="I168" s="253" t="s">
        <v>19</v>
      </c>
      <c r="J168" s="250" t="s">
        <v>239</v>
      </c>
      <c r="K168" s="40" t="s">
        <v>19</v>
      </c>
      <c r="L168" s="40" t="s">
        <v>19</v>
      </c>
      <c r="M168" s="40" t="s">
        <v>19</v>
      </c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3"/>
    </row>
    <row r="169" spans="1:40" s="5" customFormat="1" x14ac:dyDescent="0.25">
      <c r="A169" s="343"/>
      <c r="B169" s="343"/>
      <c r="C169" s="422"/>
      <c r="D169" s="343"/>
      <c r="E169" s="110" t="s">
        <v>240</v>
      </c>
      <c r="F169" s="253" t="s">
        <v>19</v>
      </c>
      <c r="G169" s="253" t="s">
        <v>19</v>
      </c>
      <c r="H169" s="253" t="s">
        <v>19</v>
      </c>
      <c r="I169" s="253" t="s">
        <v>19</v>
      </c>
      <c r="J169" s="250" t="s">
        <v>241</v>
      </c>
      <c r="K169" s="40" t="s">
        <v>19</v>
      </c>
      <c r="L169" s="40" t="s">
        <v>19</v>
      </c>
      <c r="M169" s="40" t="s">
        <v>19</v>
      </c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3"/>
    </row>
    <row r="170" spans="1:40" s="5" customFormat="1" ht="35.25" customHeight="1" x14ac:dyDescent="0.25">
      <c r="A170" s="341">
        <v>1</v>
      </c>
      <c r="B170" s="341" t="s">
        <v>73</v>
      </c>
      <c r="C170" s="330" t="s">
        <v>132</v>
      </c>
      <c r="D170" s="341" t="s">
        <v>27</v>
      </c>
      <c r="E170" s="354" t="s">
        <v>107</v>
      </c>
      <c r="F170" s="97" t="s">
        <v>388</v>
      </c>
      <c r="G170" s="97" t="s">
        <v>25</v>
      </c>
      <c r="H170" s="176">
        <v>1</v>
      </c>
      <c r="I170" s="176">
        <v>0</v>
      </c>
      <c r="J170" s="176">
        <v>0</v>
      </c>
      <c r="K170" s="416">
        <v>4303.49</v>
      </c>
      <c r="L170" s="416">
        <v>32734.880000000001</v>
      </c>
      <c r="M170" s="416">
        <v>0</v>
      </c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3"/>
    </row>
    <row r="171" spans="1:40" s="5" customFormat="1" ht="30" customHeight="1" x14ac:dyDescent="0.25">
      <c r="A171" s="342"/>
      <c r="B171" s="342"/>
      <c r="C171" s="331"/>
      <c r="D171" s="342"/>
      <c r="E171" s="355"/>
      <c r="F171" s="96" t="s">
        <v>24</v>
      </c>
      <c r="G171" s="97" t="s">
        <v>25</v>
      </c>
      <c r="H171" s="176">
        <v>0</v>
      </c>
      <c r="I171" s="176">
        <v>1</v>
      </c>
      <c r="J171" s="176">
        <v>0</v>
      </c>
      <c r="K171" s="417"/>
      <c r="L171" s="417"/>
      <c r="M171" s="417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3"/>
    </row>
    <row r="172" spans="1:40" s="5" customFormat="1" x14ac:dyDescent="0.25">
      <c r="A172" s="342"/>
      <c r="B172" s="342"/>
      <c r="C172" s="421"/>
      <c r="D172" s="342"/>
      <c r="E172" s="110" t="s">
        <v>244</v>
      </c>
      <c r="F172" s="253" t="s">
        <v>19</v>
      </c>
      <c r="G172" s="253" t="s">
        <v>19</v>
      </c>
      <c r="H172" s="250" t="s">
        <v>58</v>
      </c>
      <c r="I172" s="253" t="s">
        <v>19</v>
      </c>
      <c r="J172" s="253" t="s">
        <v>19</v>
      </c>
      <c r="K172" s="40" t="s">
        <v>19</v>
      </c>
      <c r="L172" s="40" t="s">
        <v>19</v>
      </c>
      <c r="M172" s="40" t="s">
        <v>19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3"/>
    </row>
    <row r="173" spans="1:40" s="5" customFormat="1" x14ac:dyDescent="0.25">
      <c r="A173" s="342"/>
      <c r="B173" s="342"/>
      <c r="C173" s="421"/>
      <c r="D173" s="342"/>
      <c r="E173" s="110" t="s">
        <v>242</v>
      </c>
      <c r="F173" s="253" t="s">
        <v>19</v>
      </c>
      <c r="G173" s="253" t="s">
        <v>19</v>
      </c>
      <c r="H173" s="250" t="s">
        <v>243</v>
      </c>
      <c r="I173" s="253" t="s">
        <v>19</v>
      </c>
      <c r="J173" s="253" t="s">
        <v>19</v>
      </c>
      <c r="K173" s="40" t="s">
        <v>19</v>
      </c>
      <c r="L173" s="40" t="s">
        <v>19</v>
      </c>
      <c r="M173" s="40" t="s">
        <v>19</v>
      </c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3"/>
    </row>
    <row r="174" spans="1:40" s="5" customFormat="1" x14ac:dyDescent="0.25">
      <c r="A174" s="342"/>
      <c r="B174" s="342"/>
      <c r="C174" s="421"/>
      <c r="D174" s="342"/>
      <c r="E174" s="110" t="s">
        <v>240</v>
      </c>
      <c r="F174" s="253" t="s">
        <v>19</v>
      </c>
      <c r="G174" s="253" t="s">
        <v>19</v>
      </c>
      <c r="H174" s="250" t="s">
        <v>62</v>
      </c>
      <c r="I174" s="253" t="s">
        <v>19</v>
      </c>
      <c r="J174" s="253" t="s">
        <v>19</v>
      </c>
      <c r="K174" s="40" t="s">
        <v>19</v>
      </c>
      <c r="L174" s="40" t="s">
        <v>19</v>
      </c>
      <c r="M174" s="40" t="s">
        <v>19</v>
      </c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3"/>
    </row>
    <row r="175" spans="1:40" s="5" customFormat="1" x14ac:dyDescent="0.25">
      <c r="A175" s="342"/>
      <c r="B175" s="342"/>
      <c r="C175" s="421"/>
      <c r="D175" s="342"/>
      <c r="E175" s="110" t="s">
        <v>30</v>
      </c>
      <c r="F175" s="253" t="s">
        <v>19</v>
      </c>
      <c r="G175" s="253" t="s">
        <v>19</v>
      </c>
      <c r="H175" s="253" t="s">
        <v>19</v>
      </c>
      <c r="I175" s="250" t="s">
        <v>237</v>
      </c>
      <c r="J175" s="253" t="s">
        <v>19</v>
      </c>
      <c r="K175" s="40" t="s">
        <v>19</v>
      </c>
      <c r="L175" s="40" t="s">
        <v>19</v>
      </c>
      <c r="M175" s="40" t="s">
        <v>19</v>
      </c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3"/>
    </row>
    <row r="176" spans="1:40" s="5" customFormat="1" x14ac:dyDescent="0.25">
      <c r="A176" s="342"/>
      <c r="B176" s="342"/>
      <c r="C176" s="421"/>
      <c r="D176" s="342"/>
      <c r="E176" s="110" t="s">
        <v>242</v>
      </c>
      <c r="F176" s="253" t="s">
        <v>19</v>
      </c>
      <c r="G176" s="253" t="s">
        <v>19</v>
      </c>
      <c r="H176" s="253" t="s">
        <v>19</v>
      </c>
      <c r="I176" s="250" t="s">
        <v>243</v>
      </c>
      <c r="J176" s="253" t="s">
        <v>19</v>
      </c>
      <c r="K176" s="40" t="s">
        <v>19</v>
      </c>
      <c r="L176" s="40" t="s">
        <v>19</v>
      </c>
      <c r="M176" s="40" t="s">
        <v>19</v>
      </c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3"/>
    </row>
    <row r="177" spans="1:40" s="5" customFormat="1" x14ac:dyDescent="0.25">
      <c r="A177" s="343"/>
      <c r="B177" s="343"/>
      <c r="C177" s="422"/>
      <c r="D177" s="343"/>
      <c r="E177" s="110" t="s">
        <v>240</v>
      </c>
      <c r="F177" s="253" t="s">
        <v>19</v>
      </c>
      <c r="G177" s="253" t="s">
        <v>19</v>
      </c>
      <c r="H177" s="253" t="s">
        <v>19</v>
      </c>
      <c r="I177" s="250" t="s">
        <v>62</v>
      </c>
      <c r="J177" s="253" t="s">
        <v>19</v>
      </c>
      <c r="K177" s="40" t="s">
        <v>19</v>
      </c>
      <c r="L177" s="40" t="s">
        <v>19</v>
      </c>
      <c r="M177" s="40" t="s">
        <v>19</v>
      </c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3"/>
    </row>
    <row r="178" spans="1:40" s="5" customFormat="1" ht="38.25" customHeight="1" x14ac:dyDescent="0.25">
      <c r="A178" s="341">
        <v>1</v>
      </c>
      <c r="B178" s="341" t="s">
        <v>73</v>
      </c>
      <c r="C178" s="330" t="s">
        <v>133</v>
      </c>
      <c r="D178" s="341" t="s">
        <v>27</v>
      </c>
      <c r="E178" s="354" t="s">
        <v>108</v>
      </c>
      <c r="F178" s="97" t="s">
        <v>388</v>
      </c>
      <c r="G178" s="97" t="s">
        <v>25</v>
      </c>
      <c r="H178" s="176">
        <v>1</v>
      </c>
      <c r="I178" s="176">
        <v>0</v>
      </c>
      <c r="J178" s="176">
        <v>0</v>
      </c>
      <c r="K178" s="416">
        <v>3723.85</v>
      </c>
      <c r="L178" s="416">
        <v>0</v>
      </c>
      <c r="M178" s="416">
        <v>10379.17</v>
      </c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3"/>
    </row>
    <row r="179" spans="1:40" s="5" customFormat="1" ht="30" customHeight="1" x14ac:dyDescent="0.25">
      <c r="A179" s="342"/>
      <c r="B179" s="342"/>
      <c r="C179" s="331"/>
      <c r="D179" s="342"/>
      <c r="E179" s="355"/>
      <c r="F179" s="96" t="s">
        <v>24</v>
      </c>
      <c r="G179" s="97" t="s">
        <v>25</v>
      </c>
      <c r="H179" s="176">
        <v>0</v>
      </c>
      <c r="I179" s="176">
        <v>0</v>
      </c>
      <c r="J179" s="176">
        <v>1</v>
      </c>
      <c r="K179" s="417"/>
      <c r="L179" s="417"/>
      <c r="M179" s="417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3"/>
    </row>
    <row r="180" spans="1:40" s="5" customFormat="1" x14ac:dyDescent="0.25">
      <c r="A180" s="342"/>
      <c r="B180" s="342"/>
      <c r="C180" s="421"/>
      <c r="D180" s="342"/>
      <c r="E180" s="110" t="s">
        <v>244</v>
      </c>
      <c r="F180" s="253" t="s">
        <v>19</v>
      </c>
      <c r="G180" s="253" t="s">
        <v>19</v>
      </c>
      <c r="H180" s="250" t="s">
        <v>501</v>
      </c>
      <c r="I180" s="253" t="s">
        <v>19</v>
      </c>
      <c r="J180" s="253" t="s">
        <v>19</v>
      </c>
      <c r="K180" s="40" t="s">
        <v>19</v>
      </c>
      <c r="L180" s="40" t="s">
        <v>19</v>
      </c>
      <c r="M180" s="40" t="s">
        <v>19</v>
      </c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3"/>
    </row>
    <row r="181" spans="1:40" x14ac:dyDescent="0.25">
      <c r="A181" s="342"/>
      <c r="B181" s="342"/>
      <c r="C181" s="421"/>
      <c r="D181" s="342"/>
      <c r="E181" s="110" t="s">
        <v>242</v>
      </c>
      <c r="F181" s="253" t="s">
        <v>19</v>
      </c>
      <c r="G181" s="253" t="s">
        <v>19</v>
      </c>
      <c r="H181" s="250" t="s">
        <v>243</v>
      </c>
      <c r="I181" s="253" t="s">
        <v>19</v>
      </c>
      <c r="J181" s="253" t="s">
        <v>19</v>
      </c>
      <c r="K181" s="40" t="s">
        <v>19</v>
      </c>
      <c r="L181" s="40" t="s">
        <v>19</v>
      </c>
      <c r="M181" s="40" t="s">
        <v>19</v>
      </c>
    </row>
    <row r="182" spans="1:40" x14ac:dyDescent="0.25">
      <c r="A182" s="342"/>
      <c r="B182" s="342"/>
      <c r="C182" s="421"/>
      <c r="D182" s="342"/>
      <c r="E182" s="110" t="s">
        <v>240</v>
      </c>
      <c r="F182" s="253" t="s">
        <v>19</v>
      </c>
      <c r="G182" s="253" t="s">
        <v>19</v>
      </c>
      <c r="H182" s="250" t="s">
        <v>62</v>
      </c>
      <c r="I182" s="253" t="s">
        <v>19</v>
      </c>
      <c r="J182" s="253" t="s">
        <v>19</v>
      </c>
      <c r="K182" s="40" t="s">
        <v>19</v>
      </c>
      <c r="L182" s="40" t="s">
        <v>19</v>
      </c>
      <c r="M182" s="40" t="s">
        <v>19</v>
      </c>
    </row>
    <row r="183" spans="1:40" x14ac:dyDescent="0.25">
      <c r="A183" s="342"/>
      <c r="B183" s="342"/>
      <c r="C183" s="421"/>
      <c r="D183" s="342"/>
      <c r="E183" s="110" t="s">
        <v>30</v>
      </c>
      <c r="F183" s="253" t="s">
        <v>19</v>
      </c>
      <c r="G183" s="253" t="s">
        <v>19</v>
      </c>
      <c r="H183" s="253" t="s">
        <v>19</v>
      </c>
      <c r="I183" s="253" t="s">
        <v>19</v>
      </c>
      <c r="J183" s="250" t="s">
        <v>237</v>
      </c>
      <c r="K183" s="40" t="s">
        <v>19</v>
      </c>
      <c r="L183" s="40" t="s">
        <v>19</v>
      </c>
      <c r="M183" s="40" t="s">
        <v>19</v>
      </c>
    </row>
    <row r="184" spans="1:40" x14ac:dyDescent="0.25">
      <c r="A184" s="342"/>
      <c r="B184" s="342"/>
      <c r="C184" s="421"/>
      <c r="D184" s="342"/>
      <c r="E184" s="110" t="s">
        <v>242</v>
      </c>
      <c r="F184" s="253" t="s">
        <v>19</v>
      </c>
      <c r="G184" s="253" t="s">
        <v>19</v>
      </c>
      <c r="H184" s="253" t="s">
        <v>19</v>
      </c>
      <c r="I184" s="253" t="s">
        <v>19</v>
      </c>
      <c r="J184" s="250" t="s">
        <v>243</v>
      </c>
      <c r="K184" s="40" t="s">
        <v>19</v>
      </c>
      <c r="L184" s="40" t="s">
        <v>19</v>
      </c>
      <c r="M184" s="40" t="s">
        <v>19</v>
      </c>
    </row>
    <row r="185" spans="1:40" x14ac:dyDescent="0.25">
      <c r="A185" s="343"/>
      <c r="B185" s="343"/>
      <c r="C185" s="422"/>
      <c r="D185" s="343"/>
      <c r="E185" s="110" t="s">
        <v>240</v>
      </c>
      <c r="F185" s="253" t="s">
        <v>19</v>
      </c>
      <c r="G185" s="253" t="s">
        <v>19</v>
      </c>
      <c r="H185" s="253" t="s">
        <v>19</v>
      </c>
      <c r="I185" s="253" t="s">
        <v>19</v>
      </c>
      <c r="J185" s="250" t="s">
        <v>62</v>
      </c>
      <c r="K185" s="40" t="s">
        <v>19</v>
      </c>
      <c r="L185" s="40" t="s">
        <v>19</v>
      </c>
      <c r="M185" s="40" t="s">
        <v>19</v>
      </c>
    </row>
    <row r="186" spans="1:40" ht="36" customHeight="1" x14ac:dyDescent="0.25">
      <c r="A186" s="341">
        <v>1</v>
      </c>
      <c r="B186" s="341" t="s">
        <v>73</v>
      </c>
      <c r="C186" s="330" t="s">
        <v>134</v>
      </c>
      <c r="D186" s="341" t="s">
        <v>27</v>
      </c>
      <c r="E186" s="354" t="s">
        <v>109</v>
      </c>
      <c r="F186" s="97" t="s">
        <v>388</v>
      </c>
      <c r="G186" s="97" t="s">
        <v>25</v>
      </c>
      <c r="H186" s="176">
        <v>1</v>
      </c>
      <c r="I186" s="176">
        <v>0</v>
      </c>
      <c r="J186" s="176">
        <v>0</v>
      </c>
      <c r="K186" s="416">
        <v>3811.47</v>
      </c>
      <c r="L186" s="416">
        <v>0</v>
      </c>
      <c r="M186" s="416">
        <v>16224.8</v>
      </c>
    </row>
    <row r="187" spans="1:40" ht="30" customHeight="1" x14ac:dyDescent="0.25">
      <c r="A187" s="342"/>
      <c r="B187" s="342"/>
      <c r="C187" s="331"/>
      <c r="D187" s="342"/>
      <c r="E187" s="355"/>
      <c r="F187" s="96" t="s">
        <v>24</v>
      </c>
      <c r="G187" s="97" t="s">
        <v>25</v>
      </c>
      <c r="H187" s="176">
        <v>0</v>
      </c>
      <c r="I187" s="176">
        <v>0</v>
      </c>
      <c r="J187" s="176">
        <v>1</v>
      </c>
      <c r="K187" s="417"/>
      <c r="L187" s="417"/>
      <c r="M187" s="417"/>
    </row>
    <row r="188" spans="1:40" x14ac:dyDescent="0.25">
      <c r="A188" s="342"/>
      <c r="B188" s="342"/>
      <c r="C188" s="421"/>
      <c r="D188" s="342"/>
      <c r="E188" s="110" t="s">
        <v>244</v>
      </c>
      <c r="F188" s="253" t="s">
        <v>19</v>
      </c>
      <c r="G188" s="253" t="s">
        <v>19</v>
      </c>
      <c r="H188" s="250" t="s">
        <v>501</v>
      </c>
      <c r="I188" s="253" t="s">
        <v>19</v>
      </c>
      <c r="J188" s="253" t="s">
        <v>19</v>
      </c>
      <c r="K188" s="40" t="s">
        <v>19</v>
      </c>
      <c r="L188" s="40" t="s">
        <v>19</v>
      </c>
      <c r="M188" s="40" t="s">
        <v>19</v>
      </c>
    </row>
    <row r="189" spans="1:40" x14ac:dyDescent="0.25">
      <c r="A189" s="342"/>
      <c r="B189" s="342"/>
      <c r="C189" s="421"/>
      <c r="D189" s="342"/>
      <c r="E189" s="110" t="s">
        <v>242</v>
      </c>
      <c r="F189" s="253" t="s">
        <v>19</v>
      </c>
      <c r="G189" s="253" t="s">
        <v>19</v>
      </c>
      <c r="H189" s="250" t="s">
        <v>243</v>
      </c>
      <c r="I189" s="253" t="s">
        <v>19</v>
      </c>
      <c r="J189" s="253" t="s">
        <v>19</v>
      </c>
      <c r="K189" s="40" t="s">
        <v>19</v>
      </c>
      <c r="L189" s="40" t="s">
        <v>19</v>
      </c>
      <c r="M189" s="40" t="s">
        <v>19</v>
      </c>
    </row>
    <row r="190" spans="1:40" x14ac:dyDescent="0.25">
      <c r="A190" s="342"/>
      <c r="B190" s="342"/>
      <c r="C190" s="421"/>
      <c r="D190" s="342"/>
      <c r="E190" s="110" t="s">
        <v>240</v>
      </c>
      <c r="F190" s="253" t="s">
        <v>19</v>
      </c>
      <c r="G190" s="253" t="s">
        <v>19</v>
      </c>
      <c r="H190" s="250" t="s">
        <v>62</v>
      </c>
      <c r="I190" s="253" t="s">
        <v>19</v>
      </c>
      <c r="J190" s="253" t="s">
        <v>19</v>
      </c>
      <c r="K190" s="40" t="s">
        <v>19</v>
      </c>
      <c r="L190" s="40" t="s">
        <v>19</v>
      </c>
      <c r="M190" s="40" t="s">
        <v>19</v>
      </c>
    </row>
    <row r="191" spans="1:40" x14ac:dyDescent="0.25">
      <c r="A191" s="342"/>
      <c r="B191" s="342"/>
      <c r="C191" s="421"/>
      <c r="D191" s="342"/>
      <c r="E191" s="110" t="s">
        <v>30</v>
      </c>
      <c r="F191" s="253" t="s">
        <v>19</v>
      </c>
      <c r="G191" s="253" t="s">
        <v>19</v>
      </c>
      <c r="H191" s="253" t="s">
        <v>19</v>
      </c>
      <c r="I191" s="253" t="s">
        <v>19</v>
      </c>
      <c r="J191" s="250" t="s">
        <v>237</v>
      </c>
      <c r="K191" s="40" t="s">
        <v>19</v>
      </c>
      <c r="L191" s="40" t="s">
        <v>19</v>
      </c>
      <c r="M191" s="40" t="s">
        <v>19</v>
      </c>
    </row>
    <row r="192" spans="1:40" x14ac:dyDescent="0.25">
      <c r="A192" s="342"/>
      <c r="B192" s="342"/>
      <c r="C192" s="421"/>
      <c r="D192" s="342"/>
      <c r="E192" s="110" t="s">
        <v>242</v>
      </c>
      <c r="F192" s="253" t="s">
        <v>19</v>
      </c>
      <c r="G192" s="253" t="s">
        <v>19</v>
      </c>
      <c r="H192" s="253" t="s">
        <v>19</v>
      </c>
      <c r="I192" s="253" t="s">
        <v>19</v>
      </c>
      <c r="J192" s="250" t="s">
        <v>243</v>
      </c>
      <c r="K192" s="40" t="s">
        <v>19</v>
      </c>
      <c r="L192" s="40" t="s">
        <v>19</v>
      </c>
      <c r="M192" s="40" t="s">
        <v>19</v>
      </c>
    </row>
    <row r="193" spans="1:13" x14ac:dyDescent="0.25">
      <c r="A193" s="343"/>
      <c r="B193" s="343"/>
      <c r="C193" s="422"/>
      <c r="D193" s="343"/>
      <c r="E193" s="110" t="s">
        <v>240</v>
      </c>
      <c r="F193" s="253" t="s">
        <v>19</v>
      </c>
      <c r="G193" s="253" t="s">
        <v>19</v>
      </c>
      <c r="H193" s="253" t="s">
        <v>19</v>
      </c>
      <c r="I193" s="253" t="s">
        <v>19</v>
      </c>
      <c r="J193" s="250" t="s">
        <v>62</v>
      </c>
      <c r="K193" s="40" t="s">
        <v>19</v>
      </c>
      <c r="L193" s="40" t="s">
        <v>19</v>
      </c>
      <c r="M193" s="40" t="s">
        <v>19</v>
      </c>
    </row>
    <row r="194" spans="1:13" ht="30" customHeight="1" x14ac:dyDescent="0.25">
      <c r="A194" s="341">
        <v>1</v>
      </c>
      <c r="B194" s="341" t="s">
        <v>73</v>
      </c>
      <c r="C194" s="330" t="s">
        <v>135</v>
      </c>
      <c r="D194" s="341" t="s">
        <v>27</v>
      </c>
      <c r="E194" s="354" t="s">
        <v>110</v>
      </c>
      <c r="F194" s="97" t="s">
        <v>388</v>
      </c>
      <c r="G194" s="97" t="s">
        <v>25</v>
      </c>
      <c r="H194" s="176">
        <v>1</v>
      </c>
      <c r="I194" s="176">
        <v>0</v>
      </c>
      <c r="J194" s="176">
        <v>0</v>
      </c>
      <c r="K194" s="416">
        <v>3459.04</v>
      </c>
      <c r="L194" s="416">
        <v>31529.51</v>
      </c>
      <c r="M194" s="416">
        <v>0</v>
      </c>
    </row>
    <row r="195" spans="1:13" ht="30" customHeight="1" x14ac:dyDescent="0.25">
      <c r="A195" s="342"/>
      <c r="B195" s="342"/>
      <c r="C195" s="331"/>
      <c r="D195" s="342"/>
      <c r="E195" s="355"/>
      <c r="F195" s="96" t="s">
        <v>24</v>
      </c>
      <c r="G195" s="97" t="s">
        <v>25</v>
      </c>
      <c r="H195" s="176">
        <v>0</v>
      </c>
      <c r="I195" s="176">
        <v>1</v>
      </c>
      <c r="J195" s="176">
        <v>0</v>
      </c>
      <c r="K195" s="417"/>
      <c r="L195" s="417"/>
      <c r="M195" s="417"/>
    </row>
    <row r="196" spans="1:13" x14ac:dyDescent="0.25">
      <c r="A196" s="342"/>
      <c r="B196" s="342"/>
      <c r="C196" s="421"/>
      <c r="D196" s="342"/>
      <c r="E196" s="110" t="s">
        <v>244</v>
      </c>
      <c r="F196" s="253" t="s">
        <v>19</v>
      </c>
      <c r="G196" s="253" t="s">
        <v>19</v>
      </c>
      <c r="H196" s="250" t="s">
        <v>501</v>
      </c>
      <c r="I196" s="253" t="s">
        <v>19</v>
      </c>
      <c r="J196" s="253" t="s">
        <v>19</v>
      </c>
      <c r="K196" s="40" t="s">
        <v>19</v>
      </c>
      <c r="L196" s="40" t="s">
        <v>19</v>
      </c>
      <c r="M196" s="40" t="s">
        <v>19</v>
      </c>
    </row>
    <row r="197" spans="1:13" x14ac:dyDescent="0.25">
      <c r="A197" s="342"/>
      <c r="B197" s="342"/>
      <c r="C197" s="421"/>
      <c r="D197" s="342"/>
      <c r="E197" s="110" t="s">
        <v>242</v>
      </c>
      <c r="F197" s="253" t="s">
        <v>19</v>
      </c>
      <c r="G197" s="253" t="s">
        <v>19</v>
      </c>
      <c r="H197" s="250" t="s">
        <v>243</v>
      </c>
      <c r="I197" s="253" t="s">
        <v>19</v>
      </c>
      <c r="J197" s="253" t="s">
        <v>19</v>
      </c>
      <c r="K197" s="40" t="s">
        <v>19</v>
      </c>
      <c r="L197" s="40" t="s">
        <v>19</v>
      </c>
      <c r="M197" s="40" t="s">
        <v>19</v>
      </c>
    </row>
    <row r="198" spans="1:13" x14ac:dyDescent="0.25">
      <c r="A198" s="342"/>
      <c r="B198" s="342"/>
      <c r="C198" s="421"/>
      <c r="D198" s="342"/>
      <c r="E198" s="110" t="s">
        <v>240</v>
      </c>
      <c r="F198" s="253" t="s">
        <v>19</v>
      </c>
      <c r="G198" s="253" t="s">
        <v>19</v>
      </c>
      <c r="H198" s="250" t="s">
        <v>62</v>
      </c>
      <c r="I198" s="253" t="s">
        <v>19</v>
      </c>
      <c r="J198" s="253" t="s">
        <v>19</v>
      </c>
      <c r="K198" s="40" t="s">
        <v>19</v>
      </c>
      <c r="L198" s="40" t="s">
        <v>19</v>
      </c>
      <c r="M198" s="40" t="s">
        <v>19</v>
      </c>
    </row>
    <row r="199" spans="1:13" x14ac:dyDescent="0.25">
      <c r="A199" s="342"/>
      <c r="B199" s="342"/>
      <c r="C199" s="421"/>
      <c r="D199" s="342"/>
      <c r="E199" s="110" t="s">
        <v>30</v>
      </c>
      <c r="F199" s="253" t="s">
        <v>19</v>
      </c>
      <c r="G199" s="253" t="s">
        <v>19</v>
      </c>
      <c r="H199" s="253" t="s">
        <v>19</v>
      </c>
      <c r="I199" s="250" t="s">
        <v>237</v>
      </c>
      <c r="J199" s="253" t="s">
        <v>19</v>
      </c>
      <c r="K199" s="40" t="s">
        <v>19</v>
      </c>
      <c r="L199" s="40" t="s">
        <v>19</v>
      </c>
      <c r="M199" s="40" t="s">
        <v>19</v>
      </c>
    </row>
    <row r="200" spans="1:13" x14ac:dyDescent="0.25">
      <c r="A200" s="342"/>
      <c r="B200" s="342"/>
      <c r="C200" s="421"/>
      <c r="D200" s="342"/>
      <c r="E200" s="110" t="s">
        <v>242</v>
      </c>
      <c r="F200" s="253" t="s">
        <v>19</v>
      </c>
      <c r="G200" s="253" t="s">
        <v>19</v>
      </c>
      <c r="H200" s="253" t="s">
        <v>19</v>
      </c>
      <c r="I200" s="250" t="s">
        <v>243</v>
      </c>
      <c r="J200" s="253" t="s">
        <v>19</v>
      </c>
      <c r="K200" s="40" t="s">
        <v>19</v>
      </c>
      <c r="L200" s="40" t="s">
        <v>19</v>
      </c>
      <c r="M200" s="40" t="s">
        <v>19</v>
      </c>
    </row>
    <row r="201" spans="1:13" x14ac:dyDescent="0.25">
      <c r="A201" s="343"/>
      <c r="B201" s="343"/>
      <c r="C201" s="422"/>
      <c r="D201" s="343"/>
      <c r="E201" s="110" t="s">
        <v>240</v>
      </c>
      <c r="F201" s="253" t="s">
        <v>19</v>
      </c>
      <c r="G201" s="253" t="s">
        <v>19</v>
      </c>
      <c r="H201" s="253" t="s">
        <v>19</v>
      </c>
      <c r="I201" s="250" t="s">
        <v>62</v>
      </c>
      <c r="J201" s="253" t="s">
        <v>19</v>
      </c>
      <c r="K201" s="40" t="s">
        <v>19</v>
      </c>
      <c r="L201" s="40" t="s">
        <v>19</v>
      </c>
      <c r="M201" s="40" t="s">
        <v>19</v>
      </c>
    </row>
    <row r="202" spans="1:13" ht="30" customHeight="1" x14ac:dyDescent="0.25">
      <c r="A202" s="341">
        <v>1</v>
      </c>
      <c r="B202" s="341" t="s">
        <v>73</v>
      </c>
      <c r="C202" s="330" t="s">
        <v>136</v>
      </c>
      <c r="D202" s="341" t="s">
        <v>27</v>
      </c>
      <c r="E202" s="354" t="s">
        <v>111</v>
      </c>
      <c r="F202" s="97" t="s">
        <v>388</v>
      </c>
      <c r="G202" s="97" t="s">
        <v>25</v>
      </c>
      <c r="H202" s="176">
        <v>1</v>
      </c>
      <c r="I202" s="176">
        <v>0</v>
      </c>
      <c r="J202" s="176">
        <v>0</v>
      </c>
      <c r="K202" s="416">
        <v>3811.47</v>
      </c>
      <c r="L202" s="416">
        <v>9148.7999999999993</v>
      </c>
      <c r="M202" s="416">
        <v>0</v>
      </c>
    </row>
    <row r="203" spans="1:13" ht="30" customHeight="1" x14ac:dyDescent="0.25">
      <c r="A203" s="342"/>
      <c r="B203" s="342"/>
      <c r="C203" s="331"/>
      <c r="D203" s="342"/>
      <c r="E203" s="355"/>
      <c r="F203" s="96" t="s">
        <v>24</v>
      </c>
      <c r="G203" s="97" t="s">
        <v>25</v>
      </c>
      <c r="H203" s="176">
        <v>0</v>
      </c>
      <c r="I203" s="176">
        <v>1</v>
      </c>
      <c r="J203" s="176">
        <v>0</v>
      </c>
      <c r="K203" s="417"/>
      <c r="L203" s="417"/>
      <c r="M203" s="417"/>
    </row>
    <row r="204" spans="1:13" x14ac:dyDescent="0.25">
      <c r="A204" s="342"/>
      <c r="B204" s="342"/>
      <c r="C204" s="421"/>
      <c r="D204" s="342"/>
      <c r="E204" s="110" t="s">
        <v>244</v>
      </c>
      <c r="F204" s="253" t="s">
        <v>19</v>
      </c>
      <c r="G204" s="253" t="s">
        <v>19</v>
      </c>
      <c r="H204" s="250" t="s">
        <v>501</v>
      </c>
      <c r="I204" s="253" t="s">
        <v>19</v>
      </c>
      <c r="J204" s="253" t="s">
        <v>19</v>
      </c>
      <c r="K204" s="40" t="s">
        <v>19</v>
      </c>
      <c r="L204" s="40" t="s">
        <v>19</v>
      </c>
      <c r="M204" s="40" t="s">
        <v>19</v>
      </c>
    </row>
    <row r="205" spans="1:13" x14ac:dyDescent="0.25">
      <c r="A205" s="342"/>
      <c r="B205" s="342"/>
      <c r="C205" s="421"/>
      <c r="D205" s="342"/>
      <c r="E205" s="110" t="s">
        <v>242</v>
      </c>
      <c r="F205" s="253" t="s">
        <v>19</v>
      </c>
      <c r="G205" s="253" t="s">
        <v>19</v>
      </c>
      <c r="H205" s="250" t="s">
        <v>243</v>
      </c>
      <c r="I205" s="253" t="s">
        <v>19</v>
      </c>
      <c r="J205" s="253" t="s">
        <v>19</v>
      </c>
      <c r="K205" s="40" t="s">
        <v>19</v>
      </c>
      <c r="L205" s="40" t="s">
        <v>19</v>
      </c>
      <c r="M205" s="40" t="s">
        <v>19</v>
      </c>
    </row>
    <row r="206" spans="1:13" x14ac:dyDescent="0.25">
      <c r="A206" s="342"/>
      <c r="B206" s="342"/>
      <c r="C206" s="421"/>
      <c r="D206" s="342"/>
      <c r="E206" s="110" t="s">
        <v>240</v>
      </c>
      <c r="F206" s="253" t="s">
        <v>19</v>
      </c>
      <c r="G206" s="253" t="s">
        <v>19</v>
      </c>
      <c r="H206" s="250" t="s">
        <v>62</v>
      </c>
      <c r="I206" s="253" t="s">
        <v>19</v>
      </c>
      <c r="J206" s="253" t="s">
        <v>19</v>
      </c>
      <c r="K206" s="40" t="s">
        <v>19</v>
      </c>
      <c r="L206" s="40" t="s">
        <v>19</v>
      </c>
      <c r="M206" s="40" t="s">
        <v>19</v>
      </c>
    </row>
    <row r="207" spans="1:13" x14ac:dyDescent="0.25">
      <c r="A207" s="342"/>
      <c r="B207" s="342"/>
      <c r="C207" s="421"/>
      <c r="D207" s="342"/>
      <c r="E207" s="110" t="s">
        <v>30</v>
      </c>
      <c r="F207" s="253" t="s">
        <v>19</v>
      </c>
      <c r="G207" s="253" t="s">
        <v>19</v>
      </c>
      <c r="H207" s="253" t="s">
        <v>19</v>
      </c>
      <c r="I207" s="250" t="s">
        <v>237</v>
      </c>
      <c r="J207" s="253" t="s">
        <v>19</v>
      </c>
      <c r="K207" s="40" t="s">
        <v>19</v>
      </c>
      <c r="L207" s="40" t="s">
        <v>19</v>
      </c>
      <c r="M207" s="40" t="s">
        <v>19</v>
      </c>
    </row>
    <row r="208" spans="1:13" x14ac:dyDescent="0.25">
      <c r="A208" s="342"/>
      <c r="B208" s="342"/>
      <c r="C208" s="421"/>
      <c r="D208" s="342"/>
      <c r="E208" s="110" t="s">
        <v>242</v>
      </c>
      <c r="F208" s="253" t="s">
        <v>19</v>
      </c>
      <c r="G208" s="253" t="s">
        <v>19</v>
      </c>
      <c r="H208" s="253" t="s">
        <v>19</v>
      </c>
      <c r="I208" s="250" t="s">
        <v>243</v>
      </c>
      <c r="J208" s="253" t="s">
        <v>19</v>
      </c>
      <c r="K208" s="40" t="s">
        <v>19</v>
      </c>
      <c r="L208" s="40" t="s">
        <v>19</v>
      </c>
      <c r="M208" s="40" t="s">
        <v>19</v>
      </c>
    </row>
    <row r="209" spans="1:13" x14ac:dyDescent="0.25">
      <c r="A209" s="343"/>
      <c r="B209" s="343"/>
      <c r="C209" s="422"/>
      <c r="D209" s="343"/>
      <c r="E209" s="110" t="s">
        <v>240</v>
      </c>
      <c r="F209" s="253" t="s">
        <v>19</v>
      </c>
      <c r="G209" s="253" t="s">
        <v>19</v>
      </c>
      <c r="H209" s="253" t="s">
        <v>19</v>
      </c>
      <c r="I209" s="250" t="s">
        <v>62</v>
      </c>
      <c r="J209" s="253" t="s">
        <v>19</v>
      </c>
      <c r="K209" s="40" t="s">
        <v>19</v>
      </c>
      <c r="L209" s="40" t="s">
        <v>19</v>
      </c>
      <c r="M209" s="40" t="s">
        <v>19</v>
      </c>
    </row>
    <row r="210" spans="1:13" ht="47.25" x14ac:dyDescent="0.25">
      <c r="A210" s="341">
        <v>1</v>
      </c>
      <c r="B210" s="341" t="s">
        <v>73</v>
      </c>
      <c r="C210" s="330" t="s">
        <v>137</v>
      </c>
      <c r="D210" s="341" t="s">
        <v>27</v>
      </c>
      <c r="E210" s="109" t="s">
        <v>112</v>
      </c>
      <c r="F210" s="97" t="s">
        <v>388</v>
      </c>
      <c r="G210" s="97" t="s">
        <v>25</v>
      </c>
      <c r="H210" s="177">
        <v>1</v>
      </c>
      <c r="I210" s="177">
        <v>0</v>
      </c>
      <c r="J210" s="177">
        <v>0</v>
      </c>
      <c r="K210" s="146">
        <v>7830.74</v>
      </c>
      <c r="L210" s="146">
        <v>0</v>
      </c>
      <c r="M210" s="146">
        <v>0</v>
      </c>
    </row>
    <row r="211" spans="1:13" x14ac:dyDescent="0.25">
      <c r="A211" s="342"/>
      <c r="B211" s="342"/>
      <c r="C211" s="421"/>
      <c r="D211" s="342"/>
      <c r="E211" s="110" t="s">
        <v>244</v>
      </c>
      <c r="F211" s="253" t="s">
        <v>19</v>
      </c>
      <c r="G211" s="253" t="s">
        <v>19</v>
      </c>
      <c r="H211" s="250" t="s">
        <v>501</v>
      </c>
      <c r="I211" s="178" t="s">
        <v>19</v>
      </c>
      <c r="J211" s="178" t="s">
        <v>19</v>
      </c>
      <c r="K211" s="40" t="s">
        <v>19</v>
      </c>
      <c r="L211" s="40" t="s">
        <v>19</v>
      </c>
      <c r="M211" s="40" t="s">
        <v>19</v>
      </c>
    </row>
    <row r="212" spans="1:13" x14ac:dyDescent="0.25">
      <c r="A212" s="342"/>
      <c r="B212" s="342"/>
      <c r="C212" s="421"/>
      <c r="D212" s="342"/>
      <c r="E212" s="110" t="s">
        <v>242</v>
      </c>
      <c r="F212" s="253" t="s">
        <v>19</v>
      </c>
      <c r="G212" s="253" t="s">
        <v>19</v>
      </c>
      <c r="H212" s="250" t="s">
        <v>243</v>
      </c>
      <c r="I212" s="178" t="s">
        <v>19</v>
      </c>
      <c r="J212" s="178" t="s">
        <v>19</v>
      </c>
      <c r="K212" s="40" t="s">
        <v>19</v>
      </c>
      <c r="L212" s="40" t="s">
        <v>19</v>
      </c>
      <c r="M212" s="40" t="s">
        <v>19</v>
      </c>
    </row>
    <row r="213" spans="1:13" x14ac:dyDescent="0.25">
      <c r="A213" s="343"/>
      <c r="B213" s="343"/>
      <c r="C213" s="422"/>
      <c r="D213" s="343"/>
      <c r="E213" s="110" t="s">
        <v>240</v>
      </c>
      <c r="F213" s="253" t="s">
        <v>19</v>
      </c>
      <c r="G213" s="253" t="s">
        <v>19</v>
      </c>
      <c r="H213" s="250" t="s">
        <v>62</v>
      </c>
      <c r="I213" s="178" t="s">
        <v>19</v>
      </c>
      <c r="J213" s="178" t="s">
        <v>19</v>
      </c>
      <c r="K213" s="40" t="s">
        <v>19</v>
      </c>
      <c r="L213" s="40" t="s">
        <v>19</v>
      </c>
      <c r="M213" s="40" t="s">
        <v>19</v>
      </c>
    </row>
    <row r="214" spans="1:13" ht="47.25" x14ac:dyDescent="0.25">
      <c r="A214" s="341">
        <v>1</v>
      </c>
      <c r="B214" s="341" t="s">
        <v>73</v>
      </c>
      <c r="C214" s="330" t="s">
        <v>138</v>
      </c>
      <c r="D214" s="341" t="s">
        <v>27</v>
      </c>
      <c r="E214" s="109" t="s">
        <v>113</v>
      </c>
      <c r="F214" s="97" t="s">
        <v>388</v>
      </c>
      <c r="G214" s="97" t="s">
        <v>25</v>
      </c>
      <c r="H214" s="177">
        <v>1</v>
      </c>
      <c r="I214" s="177">
        <v>0</v>
      </c>
      <c r="J214" s="177">
        <v>0</v>
      </c>
      <c r="K214" s="146">
        <v>9630.01</v>
      </c>
      <c r="L214" s="146">
        <v>0</v>
      </c>
      <c r="M214" s="146">
        <v>0</v>
      </c>
    </row>
    <row r="215" spans="1:13" x14ac:dyDescent="0.25">
      <c r="A215" s="342"/>
      <c r="B215" s="342"/>
      <c r="C215" s="421"/>
      <c r="D215" s="342"/>
      <c r="E215" s="110" t="s">
        <v>244</v>
      </c>
      <c r="F215" s="253" t="s">
        <v>19</v>
      </c>
      <c r="G215" s="253" t="s">
        <v>19</v>
      </c>
      <c r="H215" s="250" t="s">
        <v>501</v>
      </c>
      <c r="I215" s="178" t="s">
        <v>19</v>
      </c>
      <c r="J215" s="178" t="s">
        <v>19</v>
      </c>
      <c r="K215" s="40" t="s">
        <v>19</v>
      </c>
      <c r="L215" s="40" t="s">
        <v>19</v>
      </c>
      <c r="M215" s="40" t="s">
        <v>19</v>
      </c>
    </row>
    <row r="216" spans="1:13" x14ac:dyDescent="0.25">
      <c r="A216" s="342"/>
      <c r="B216" s="342"/>
      <c r="C216" s="421"/>
      <c r="D216" s="342"/>
      <c r="E216" s="110" t="s">
        <v>242</v>
      </c>
      <c r="F216" s="253" t="s">
        <v>19</v>
      </c>
      <c r="G216" s="253" t="s">
        <v>19</v>
      </c>
      <c r="H216" s="250" t="s">
        <v>243</v>
      </c>
      <c r="I216" s="178" t="s">
        <v>19</v>
      </c>
      <c r="J216" s="178" t="s">
        <v>19</v>
      </c>
      <c r="K216" s="40" t="s">
        <v>19</v>
      </c>
      <c r="L216" s="40" t="s">
        <v>19</v>
      </c>
      <c r="M216" s="40" t="s">
        <v>19</v>
      </c>
    </row>
    <row r="217" spans="1:13" x14ac:dyDescent="0.25">
      <c r="A217" s="343"/>
      <c r="B217" s="343"/>
      <c r="C217" s="422"/>
      <c r="D217" s="343"/>
      <c r="E217" s="110" t="s">
        <v>240</v>
      </c>
      <c r="F217" s="253" t="s">
        <v>19</v>
      </c>
      <c r="G217" s="253" t="s">
        <v>19</v>
      </c>
      <c r="H217" s="250" t="s">
        <v>62</v>
      </c>
      <c r="I217" s="178" t="s">
        <v>19</v>
      </c>
      <c r="J217" s="178" t="s">
        <v>19</v>
      </c>
      <c r="K217" s="40" t="s">
        <v>19</v>
      </c>
      <c r="L217" s="40" t="s">
        <v>19</v>
      </c>
      <c r="M217" s="40" t="s">
        <v>19</v>
      </c>
    </row>
    <row r="218" spans="1:13" ht="47.25" x14ac:dyDescent="0.25">
      <c r="A218" s="341">
        <v>1</v>
      </c>
      <c r="B218" s="341" t="s">
        <v>73</v>
      </c>
      <c r="C218" s="330" t="s">
        <v>139</v>
      </c>
      <c r="D218" s="341" t="s">
        <v>27</v>
      </c>
      <c r="E218" s="109" t="s">
        <v>114</v>
      </c>
      <c r="F218" s="97" t="s">
        <v>388</v>
      </c>
      <c r="G218" s="97" t="s">
        <v>25</v>
      </c>
      <c r="H218" s="177">
        <v>1</v>
      </c>
      <c r="I218" s="177">
        <v>0</v>
      </c>
      <c r="J218" s="177">
        <v>0</v>
      </c>
      <c r="K218" s="146">
        <v>6145.28</v>
      </c>
      <c r="L218" s="146">
        <v>0</v>
      </c>
      <c r="M218" s="146">
        <v>0</v>
      </c>
    </row>
    <row r="219" spans="1:13" x14ac:dyDescent="0.25">
      <c r="A219" s="342"/>
      <c r="B219" s="342"/>
      <c r="C219" s="421"/>
      <c r="D219" s="342"/>
      <c r="E219" s="110" t="s">
        <v>244</v>
      </c>
      <c r="F219" s="253" t="s">
        <v>19</v>
      </c>
      <c r="G219" s="253" t="s">
        <v>19</v>
      </c>
      <c r="H219" s="250" t="s">
        <v>501</v>
      </c>
      <c r="I219" s="178" t="s">
        <v>19</v>
      </c>
      <c r="J219" s="178" t="s">
        <v>19</v>
      </c>
      <c r="K219" s="40" t="s">
        <v>19</v>
      </c>
      <c r="L219" s="40" t="s">
        <v>19</v>
      </c>
      <c r="M219" s="40" t="s">
        <v>19</v>
      </c>
    </row>
    <row r="220" spans="1:13" x14ac:dyDescent="0.25">
      <c r="A220" s="342"/>
      <c r="B220" s="342"/>
      <c r="C220" s="421"/>
      <c r="D220" s="342"/>
      <c r="E220" s="110" t="s">
        <v>242</v>
      </c>
      <c r="F220" s="253" t="s">
        <v>19</v>
      </c>
      <c r="G220" s="253" t="s">
        <v>19</v>
      </c>
      <c r="H220" s="250" t="s">
        <v>243</v>
      </c>
      <c r="I220" s="178" t="s">
        <v>19</v>
      </c>
      <c r="J220" s="178" t="s">
        <v>19</v>
      </c>
      <c r="K220" s="40" t="s">
        <v>19</v>
      </c>
      <c r="L220" s="40" t="s">
        <v>19</v>
      </c>
      <c r="M220" s="40" t="s">
        <v>19</v>
      </c>
    </row>
    <row r="221" spans="1:13" x14ac:dyDescent="0.25">
      <c r="A221" s="343"/>
      <c r="B221" s="343"/>
      <c r="C221" s="422"/>
      <c r="D221" s="343"/>
      <c r="E221" s="110" t="s">
        <v>240</v>
      </c>
      <c r="F221" s="253" t="s">
        <v>19</v>
      </c>
      <c r="G221" s="253" t="s">
        <v>19</v>
      </c>
      <c r="H221" s="250" t="s">
        <v>62</v>
      </c>
      <c r="I221" s="178" t="s">
        <v>19</v>
      </c>
      <c r="J221" s="178" t="s">
        <v>19</v>
      </c>
      <c r="K221" s="40" t="s">
        <v>19</v>
      </c>
      <c r="L221" s="40" t="s">
        <v>19</v>
      </c>
      <c r="M221" s="40" t="s">
        <v>19</v>
      </c>
    </row>
    <row r="222" spans="1:13" ht="47.25" x14ac:dyDescent="0.25">
      <c r="A222" s="341">
        <v>1</v>
      </c>
      <c r="B222" s="341" t="s">
        <v>73</v>
      </c>
      <c r="C222" s="330" t="s">
        <v>140</v>
      </c>
      <c r="D222" s="341" t="s">
        <v>27</v>
      </c>
      <c r="E222" s="99" t="s">
        <v>115</v>
      </c>
      <c r="F222" s="97" t="s">
        <v>388</v>
      </c>
      <c r="G222" s="97" t="s">
        <v>25</v>
      </c>
      <c r="H222" s="177">
        <v>1</v>
      </c>
      <c r="I222" s="177">
        <v>0</v>
      </c>
      <c r="J222" s="177">
        <v>0</v>
      </c>
      <c r="K222" s="146">
        <v>6145.28</v>
      </c>
      <c r="L222" s="146">
        <v>0</v>
      </c>
      <c r="M222" s="146">
        <v>0</v>
      </c>
    </row>
    <row r="223" spans="1:13" x14ac:dyDescent="0.25">
      <c r="A223" s="342"/>
      <c r="B223" s="342"/>
      <c r="C223" s="421"/>
      <c r="D223" s="342"/>
      <c r="E223" s="110" t="s">
        <v>244</v>
      </c>
      <c r="F223" s="253" t="s">
        <v>19</v>
      </c>
      <c r="G223" s="253" t="s">
        <v>19</v>
      </c>
      <c r="H223" s="250" t="s">
        <v>501</v>
      </c>
      <c r="I223" s="178" t="s">
        <v>19</v>
      </c>
      <c r="J223" s="178" t="s">
        <v>19</v>
      </c>
      <c r="K223" s="40" t="s">
        <v>19</v>
      </c>
      <c r="L223" s="40" t="s">
        <v>19</v>
      </c>
      <c r="M223" s="40" t="s">
        <v>19</v>
      </c>
    </row>
    <row r="224" spans="1:13" x14ac:dyDescent="0.25">
      <c r="A224" s="342"/>
      <c r="B224" s="342"/>
      <c r="C224" s="421"/>
      <c r="D224" s="342"/>
      <c r="E224" s="110" t="s">
        <v>242</v>
      </c>
      <c r="F224" s="253" t="s">
        <v>19</v>
      </c>
      <c r="G224" s="253" t="s">
        <v>19</v>
      </c>
      <c r="H224" s="250" t="s">
        <v>243</v>
      </c>
      <c r="I224" s="178" t="s">
        <v>19</v>
      </c>
      <c r="J224" s="178" t="s">
        <v>19</v>
      </c>
      <c r="K224" s="40" t="s">
        <v>19</v>
      </c>
      <c r="L224" s="40" t="s">
        <v>19</v>
      </c>
      <c r="M224" s="40" t="s">
        <v>19</v>
      </c>
    </row>
    <row r="225" spans="1:13" x14ac:dyDescent="0.25">
      <c r="A225" s="343"/>
      <c r="B225" s="343"/>
      <c r="C225" s="422"/>
      <c r="D225" s="343"/>
      <c r="E225" s="110" t="s">
        <v>240</v>
      </c>
      <c r="F225" s="253" t="s">
        <v>19</v>
      </c>
      <c r="G225" s="253" t="s">
        <v>19</v>
      </c>
      <c r="H225" s="250" t="s">
        <v>62</v>
      </c>
      <c r="I225" s="178" t="s">
        <v>19</v>
      </c>
      <c r="J225" s="178" t="s">
        <v>19</v>
      </c>
      <c r="K225" s="40" t="s">
        <v>19</v>
      </c>
      <c r="L225" s="40" t="s">
        <v>19</v>
      </c>
      <c r="M225" s="40" t="s">
        <v>19</v>
      </c>
    </row>
    <row r="226" spans="1:13" ht="47.25" x14ac:dyDescent="0.25">
      <c r="A226" s="341">
        <v>1</v>
      </c>
      <c r="B226" s="341" t="s">
        <v>73</v>
      </c>
      <c r="C226" s="330" t="s">
        <v>141</v>
      </c>
      <c r="D226" s="341" t="s">
        <v>27</v>
      </c>
      <c r="E226" s="109" t="s">
        <v>116</v>
      </c>
      <c r="F226" s="97" t="s">
        <v>388</v>
      </c>
      <c r="G226" s="97" t="s">
        <v>25</v>
      </c>
      <c r="H226" s="177">
        <v>0</v>
      </c>
      <c r="I226" s="176">
        <v>1</v>
      </c>
      <c r="J226" s="177">
        <v>0</v>
      </c>
      <c r="K226" s="146">
        <v>0</v>
      </c>
      <c r="L226" s="146">
        <v>5965.1</v>
      </c>
      <c r="M226" s="146">
        <v>0</v>
      </c>
    </row>
    <row r="227" spans="1:13" x14ac:dyDescent="0.25">
      <c r="A227" s="342"/>
      <c r="B227" s="342"/>
      <c r="C227" s="421"/>
      <c r="D227" s="342"/>
      <c r="E227" s="110" t="s">
        <v>244</v>
      </c>
      <c r="F227" s="253" t="s">
        <v>19</v>
      </c>
      <c r="G227" s="253" t="s">
        <v>19</v>
      </c>
      <c r="H227" s="253" t="s">
        <v>230</v>
      </c>
      <c r="I227" s="178" t="s">
        <v>19</v>
      </c>
      <c r="J227" s="178" t="s">
        <v>19</v>
      </c>
      <c r="K227" s="40" t="s">
        <v>19</v>
      </c>
      <c r="L227" s="40" t="s">
        <v>19</v>
      </c>
      <c r="M227" s="40" t="s">
        <v>19</v>
      </c>
    </row>
    <row r="228" spans="1:13" x14ac:dyDescent="0.25">
      <c r="A228" s="342"/>
      <c r="B228" s="342"/>
      <c r="C228" s="421"/>
      <c r="D228" s="342"/>
      <c r="E228" s="110" t="s">
        <v>242</v>
      </c>
      <c r="F228" s="253" t="s">
        <v>19</v>
      </c>
      <c r="G228" s="253" t="s">
        <v>19</v>
      </c>
      <c r="H228" s="253" t="s">
        <v>19</v>
      </c>
      <c r="I228" s="178" t="s">
        <v>530</v>
      </c>
      <c r="J228" s="178" t="s">
        <v>19</v>
      </c>
      <c r="K228" s="40" t="s">
        <v>19</v>
      </c>
      <c r="L228" s="40" t="s">
        <v>19</v>
      </c>
      <c r="M228" s="40" t="s">
        <v>19</v>
      </c>
    </row>
    <row r="229" spans="1:13" x14ac:dyDescent="0.25">
      <c r="A229" s="343"/>
      <c r="B229" s="343"/>
      <c r="C229" s="422"/>
      <c r="D229" s="343"/>
      <c r="E229" s="110" t="s">
        <v>240</v>
      </c>
      <c r="F229" s="253" t="s">
        <v>19</v>
      </c>
      <c r="G229" s="253" t="s">
        <v>19</v>
      </c>
      <c r="H229" s="253" t="s">
        <v>19</v>
      </c>
      <c r="I229" s="178" t="s">
        <v>501</v>
      </c>
      <c r="J229" s="178" t="s">
        <v>19</v>
      </c>
      <c r="K229" s="40" t="s">
        <v>19</v>
      </c>
      <c r="L229" s="40" t="s">
        <v>19</v>
      </c>
      <c r="M229" s="40" t="s">
        <v>19</v>
      </c>
    </row>
    <row r="230" spans="1:13" ht="47.25" x14ac:dyDescent="0.25">
      <c r="A230" s="341">
        <v>1</v>
      </c>
      <c r="B230" s="341" t="s">
        <v>73</v>
      </c>
      <c r="C230" s="330" t="s">
        <v>142</v>
      </c>
      <c r="D230" s="341" t="s">
        <v>27</v>
      </c>
      <c r="E230" s="109" t="s">
        <v>117</v>
      </c>
      <c r="F230" s="97" t="s">
        <v>388</v>
      </c>
      <c r="G230" s="97" t="s">
        <v>25</v>
      </c>
      <c r="H230" s="177">
        <v>0</v>
      </c>
      <c r="I230" s="176">
        <v>1</v>
      </c>
      <c r="J230" s="177">
        <v>0</v>
      </c>
      <c r="K230" s="146">
        <v>0</v>
      </c>
      <c r="L230" s="146">
        <v>8262.7199999999993</v>
      </c>
      <c r="M230" s="146">
        <v>0</v>
      </c>
    </row>
    <row r="231" spans="1:13" x14ac:dyDescent="0.25">
      <c r="A231" s="342"/>
      <c r="B231" s="342"/>
      <c r="C231" s="421"/>
      <c r="D231" s="342"/>
      <c r="E231" s="110" t="s">
        <v>244</v>
      </c>
      <c r="F231" s="253" t="s">
        <v>19</v>
      </c>
      <c r="G231" s="253" t="s">
        <v>19</v>
      </c>
      <c r="H231" s="253" t="s">
        <v>230</v>
      </c>
      <c r="I231" s="178" t="s">
        <v>19</v>
      </c>
      <c r="J231" s="178" t="s">
        <v>19</v>
      </c>
      <c r="K231" s="40" t="s">
        <v>19</v>
      </c>
      <c r="L231" s="40" t="s">
        <v>19</v>
      </c>
      <c r="M231" s="40" t="s">
        <v>19</v>
      </c>
    </row>
    <row r="232" spans="1:13" x14ac:dyDescent="0.25">
      <c r="A232" s="342"/>
      <c r="B232" s="342"/>
      <c r="C232" s="421"/>
      <c r="D232" s="342"/>
      <c r="E232" s="110" t="s">
        <v>242</v>
      </c>
      <c r="F232" s="253" t="s">
        <v>19</v>
      </c>
      <c r="G232" s="253" t="s">
        <v>19</v>
      </c>
      <c r="H232" s="253" t="s">
        <v>19</v>
      </c>
      <c r="I232" s="178" t="s">
        <v>530</v>
      </c>
      <c r="J232" s="178" t="s">
        <v>19</v>
      </c>
      <c r="K232" s="40" t="s">
        <v>19</v>
      </c>
      <c r="L232" s="40" t="s">
        <v>19</v>
      </c>
      <c r="M232" s="40" t="s">
        <v>19</v>
      </c>
    </row>
    <row r="233" spans="1:13" x14ac:dyDescent="0.25">
      <c r="A233" s="343"/>
      <c r="B233" s="343"/>
      <c r="C233" s="422"/>
      <c r="D233" s="343"/>
      <c r="E233" s="110" t="s">
        <v>240</v>
      </c>
      <c r="F233" s="253" t="s">
        <v>19</v>
      </c>
      <c r="G233" s="253" t="s">
        <v>19</v>
      </c>
      <c r="H233" s="253" t="s">
        <v>19</v>
      </c>
      <c r="I233" s="178" t="s">
        <v>501</v>
      </c>
      <c r="J233" s="178" t="s">
        <v>19</v>
      </c>
      <c r="K233" s="40" t="s">
        <v>19</v>
      </c>
      <c r="L233" s="40" t="s">
        <v>19</v>
      </c>
      <c r="M233" s="40" t="s">
        <v>19</v>
      </c>
    </row>
    <row r="234" spans="1:13" ht="47.25" x14ac:dyDescent="0.25">
      <c r="A234" s="341">
        <v>1</v>
      </c>
      <c r="B234" s="341" t="s">
        <v>73</v>
      </c>
      <c r="C234" s="330" t="s">
        <v>143</v>
      </c>
      <c r="D234" s="341" t="s">
        <v>27</v>
      </c>
      <c r="E234" s="109" t="s">
        <v>118</v>
      </c>
      <c r="F234" s="97" t="s">
        <v>388</v>
      </c>
      <c r="G234" s="97" t="s">
        <v>25</v>
      </c>
      <c r="H234" s="177">
        <v>0</v>
      </c>
      <c r="I234" s="176">
        <v>1</v>
      </c>
      <c r="J234" s="177">
        <v>0</v>
      </c>
      <c r="K234" s="146">
        <v>0</v>
      </c>
      <c r="L234" s="146">
        <v>10370.959999999999</v>
      </c>
      <c r="M234" s="146">
        <v>0</v>
      </c>
    </row>
    <row r="235" spans="1:13" x14ac:dyDescent="0.25">
      <c r="A235" s="342"/>
      <c r="B235" s="342"/>
      <c r="C235" s="421"/>
      <c r="D235" s="342"/>
      <c r="E235" s="110" t="s">
        <v>244</v>
      </c>
      <c r="F235" s="253" t="s">
        <v>19</v>
      </c>
      <c r="G235" s="253" t="s">
        <v>19</v>
      </c>
      <c r="H235" s="253" t="s">
        <v>230</v>
      </c>
      <c r="I235" s="178" t="s">
        <v>19</v>
      </c>
      <c r="J235" s="178" t="s">
        <v>19</v>
      </c>
      <c r="K235" s="40" t="s">
        <v>19</v>
      </c>
      <c r="L235" s="40" t="s">
        <v>19</v>
      </c>
      <c r="M235" s="40" t="s">
        <v>19</v>
      </c>
    </row>
    <row r="236" spans="1:13" x14ac:dyDescent="0.25">
      <c r="A236" s="342"/>
      <c r="B236" s="342"/>
      <c r="C236" s="421"/>
      <c r="D236" s="342"/>
      <c r="E236" s="110" t="s">
        <v>242</v>
      </c>
      <c r="F236" s="253" t="s">
        <v>19</v>
      </c>
      <c r="G236" s="253" t="s">
        <v>19</v>
      </c>
      <c r="H236" s="253" t="s">
        <v>19</v>
      </c>
      <c r="I236" s="178" t="s">
        <v>530</v>
      </c>
      <c r="J236" s="178" t="s">
        <v>19</v>
      </c>
      <c r="K236" s="40" t="s">
        <v>19</v>
      </c>
      <c r="L236" s="40" t="s">
        <v>19</v>
      </c>
      <c r="M236" s="40" t="s">
        <v>19</v>
      </c>
    </row>
    <row r="237" spans="1:13" x14ac:dyDescent="0.25">
      <c r="A237" s="343"/>
      <c r="B237" s="343"/>
      <c r="C237" s="422"/>
      <c r="D237" s="343"/>
      <c r="E237" s="110" t="s">
        <v>240</v>
      </c>
      <c r="F237" s="253" t="s">
        <v>19</v>
      </c>
      <c r="G237" s="253" t="s">
        <v>19</v>
      </c>
      <c r="H237" s="253" t="s">
        <v>19</v>
      </c>
      <c r="I237" s="178" t="s">
        <v>501</v>
      </c>
      <c r="J237" s="178" t="s">
        <v>19</v>
      </c>
      <c r="K237" s="40" t="s">
        <v>19</v>
      </c>
      <c r="L237" s="40" t="s">
        <v>19</v>
      </c>
      <c r="M237" s="40" t="s">
        <v>19</v>
      </c>
    </row>
    <row r="238" spans="1:13" ht="47.25" x14ac:dyDescent="0.25">
      <c r="A238" s="341">
        <v>1</v>
      </c>
      <c r="B238" s="341" t="s">
        <v>73</v>
      </c>
      <c r="C238" s="330" t="s">
        <v>144</v>
      </c>
      <c r="D238" s="341" t="s">
        <v>27</v>
      </c>
      <c r="E238" s="109" t="s">
        <v>119</v>
      </c>
      <c r="F238" s="97" t="s">
        <v>388</v>
      </c>
      <c r="G238" s="97" t="s">
        <v>25</v>
      </c>
      <c r="H238" s="177">
        <v>0</v>
      </c>
      <c r="I238" s="176">
        <v>1</v>
      </c>
      <c r="J238" s="177">
        <v>0</v>
      </c>
      <c r="K238" s="146">
        <v>0</v>
      </c>
      <c r="L238" s="146">
        <v>7856.54</v>
      </c>
      <c r="M238" s="146">
        <v>0</v>
      </c>
    </row>
    <row r="239" spans="1:13" x14ac:dyDescent="0.25">
      <c r="A239" s="342"/>
      <c r="B239" s="342"/>
      <c r="C239" s="421"/>
      <c r="D239" s="342"/>
      <c r="E239" s="110" t="s">
        <v>244</v>
      </c>
      <c r="F239" s="253" t="s">
        <v>19</v>
      </c>
      <c r="G239" s="253" t="s">
        <v>19</v>
      </c>
      <c r="H239" s="253" t="s">
        <v>230</v>
      </c>
      <c r="I239" s="178" t="s">
        <v>19</v>
      </c>
      <c r="J239" s="178" t="s">
        <v>19</v>
      </c>
      <c r="K239" s="40" t="s">
        <v>19</v>
      </c>
      <c r="L239" s="40" t="s">
        <v>19</v>
      </c>
      <c r="M239" s="40" t="s">
        <v>19</v>
      </c>
    </row>
    <row r="240" spans="1:13" x14ac:dyDescent="0.25">
      <c r="A240" s="342"/>
      <c r="B240" s="342"/>
      <c r="C240" s="421"/>
      <c r="D240" s="342"/>
      <c r="E240" s="110" t="s">
        <v>242</v>
      </c>
      <c r="F240" s="253" t="s">
        <v>19</v>
      </c>
      <c r="G240" s="253" t="s">
        <v>19</v>
      </c>
      <c r="H240" s="253" t="s">
        <v>19</v>
      </c>
      <c r="I240" s="178" t="s">
        <v>530</v>
      </c>
      <c r="J240" s="178" t="s">
        <v>19</v>
      </c>
      <c r="K240" s="40" t="s">
        <v>19</v>
      </c>
      <c r="L240" s="40" t="s">
        <v>19</v>
      </c>
      <c r="M240" s="40" t="s">
        <v>19</v>
      </c>
    </row>
    <row r="241" spans="1:13" x14ac:dyDescent="0.25">
      <c r="A241" s="343"/>
      <c r="B241" s="343"/>
      <c r="C241" s="422"/>
      <c r="D241" s="343"/>
      <c r="E241" s="110" t="s">
        <v>240</v>
      </c>
      <c r="F241" s="253" t="s">
        <v>19</v>
      </c>
      <c r="G241" s="253" t="s">
        <v>19</v>
      </c>
      <c r="H241" s="253" t="s">
        <v>19</v>
      </c>
      <c r="I241" s="178" t="s">
        <v>501</v>
      </c>
      <c r="J241" s="178" t="s">
        <v>19</v>
      </c>
      <c r="K241" s="40" t="s">
        <v>19</v>
      </c>
      <c r="L241" s="40" t="s">
        <v>19</v>
      </c>
      <c r="M241" s="40" t="s">
        <v>19</v>
      </c>
    </row>
    <row r="242" spans="1:13" ht="50.1" customHeight="1" x14ac:dyDescent="0.25">
      <c r="A242" s="341">
        <v>1</v>
      </c>
      <c r="B242" s="341" t="s">
        <v>73</v>
      </c>
      <c r="C242" s="330" t="s">
        <v>145</v>
      </c>
      <c r="D242" s="341" t="s">
        <v>27</v>
      </c>
      <c r="E242" s="109" t="s">
        <v>120</v>
      </c>
      <c r="F242" s="97" t="s">
        <v>388</v>
      </c>
      <c r="G242" s="97" t="s">
        <v>25</v>
      </c>
      <c r="H242" s="177">
        <v>1</v>
      </c>
      <c r="I242" s="177">
        <v>0</v>
      </c>
      <c r="J242" s="177">
        <v>0</v>
      </c>
      <c r="K242" s="146">
        <v>2809.79</v>
      </c>
      <c r="L242" s="146">
        <v>0</v>
      </c>
      <c r="M242" s="146">
        <v>0</v>
      </c>
    </row>
    <row r="243" spans="1:13" x14ac:dyDescent="0.25">
      <c r="A243" s="342"/>
      <c r="B243" s="342"/>
      <c r="C243" s="421"/>
      <c r="D243" s="342"/>
      <c r="E243" s="110" t="s">
        <v>244</v>
      </c>
      <c r="F243" s="253" t="s">
        <v>19</v>
      </c>
      <c r="G243" s="253" t="s">
        <v>19</v>
      </c>
      <c r="H243" s="250" t="s">
        <v>501</v>
      </c>
      <c r="I243" s="178" t="s">
        <v>19</v>
      </c>
      <c r="J243" s="178" t="s">
        <v>19</v>
      </c>
      <c r="K243" s="40" t="s">
        <v>19</v>
      </c>
      <c r="L243" s="40" t="s">
        <v>19</v>
      </c>
      <c r="M243" s="40" t="s">
        <v>19</v>
      </c>
    </row>
    <row r="244" spans="1:13" x14ac:dyDescent="0.25">
      <c r="A244" s="342"/>
      <c r="B244" s="342"/>
      <c r="C244" s="421"/>
      <c r="D244" s="342"/>
      <c r="E244" s="110" t="s">
        <v>242</v>
      </c>
      <c r="F244" s="253" t="s">
        <v>19</v>
      </c>
      <c r="G244" s="253" t="s">
        <v>19</v>
      </c>
      <c r="H244" s="250" t="s">
        <v>243</v>
      </c>
      <c r="I244" s="178" t="s">
        <v>19</v>
      </c>
      <c r="J244" s="178" t="s">
        <v>19</v>
      </c>
      <c r="K244" s="40" t="s">
        <v>19</v>
      </c>
      <c r="L244" s="40" t="s">
        <v>19</v>
      </c>
      <c r="M244" s="40" t="s">
        <v>19</v>
      </c>
    </row>
    <row r="245" spans="1:13" x14ac:dyDescent="0.25">
      <c r="A245" s="343"/>
      <c r="B245" s="343"/>
      <c r="C245" s="422"/>
      <c r="D245" s="343"/>
      <c r="E245" s="110" t="s">
        <v>240</v>
      </c>
      <c r="F245" s="253" t="s">
        <v>19</v>
      </c>
      <c r="G245" s="253" t="s">
        <v>19</v>
      </c>
      <c r="H245" s="250" t="s">
        <v>62</v>
      </c>
      <c r="I245" s="178" t="s">
        <v>19</v>
      </c>
      <c r="J245" s="178" t="s">
        <v>19</v>
      </c>
      <c r="K245" s="40" t="s">
        <v>19</v>
      </c>
      <c r="L245" s="40" t="s">
        <v>19</v>
      </c>
      <c r="M245" s="40" t="s">
        <v>19</v>
      </c>
    </row>
  </sheetData>
  <autoFilter ref="A1:R245">
    <filterColumn colId="9" showButton="0"/>
    <filterColumn colId="10" showButton="0"/>
    <filterColumn colId="11" showButton="0"/>
  </autoFilter>
  <mergeCells count="290">
    <mergeCell ref="A242:A245"/>
    <mergeCell ref="B242:B245"/>
    <mergeCell ref="C242:C245"/>
    <mergeCell ref="D242:D245"/>
    <mergeCell ref="A234:A237"/>
    <mergeCell ref="B234:B237"/>
    <mergeCell ref="C234:C237"/>
    <mergeCell ref="D234:D237"/>
    <mergeCell ref="A238:A241"/>
    <mergeCell ref="B238:B241"/>
    <mergeCell ref="C238:C241"/>
    <mergeCell ref="D238:D241"/>
    <mergeCell ref="A226:A229"/>
    <mergeCell ref="B226:B229"/>
    <mergeCell ref="C226:C229"/>
    <mergeCell ref="D226:D229"/>
    <mergeCell ref="A230:A233"/>
    <mergeCell ref="B230:B233"/>
    <mergeCell ref="C230:C233"/>
    <mergeCell ref="D230:D233"/>
    <mergeCell ref="A218:A221"/>
    <mergeCell ref="B218:B221"/>
    <mergeCell ref="C218:C221"/>
    <mergeCell ref="D218:D221"/>
    <mergeCell ref="A222:A225"/>
    <mergeCell ref="B222:B225"/>
    <mergeCell ref="C222:C225"/>
    <mergeCell ref="D222:D225"/>
    <mergeCell ref="A210:A213"/>
    <mergeCell ref="B210:B213"/>
    <mergeCell ref="C210:C213"/>
    <mergeCell ref="D210:D213"/>
    <mergeCell ref="A214:A217"/>
    <mergeCell ref="B214:B217"/>
    <mergeCell ref="C214:C217"/>
    <mergeCell ref="D214:D217"/>
    <mergeCell ref="L194:L195"/>
    <mergeCell ref="M194:M195"/>
    <mergeCell ref="A202:A209"/>
    <mergeCell ref="B202:B209"/>
    <mergeCell ref="C202:C209"/>
    <mergeCell ref="D202:D209"/>
    <mergeCell ref="E202:E203"/>
    <mergeCell ref="K202:K203"/>
    <mergeCell ref="L202:L203"/>
    <mergeCell ref="M202:M203"/>
    <mergeCell ref="A194:A201"/>
    <mergeCell ref="B194:B201"/>
    <mergeCell ref="C194:C201"/>
    <mergeCell ref="D194:D201"/>
    <mergeCell ref="E194:E195"/>
    <mergeCell ref="K194:K195"/>
    <mergeCell ref="L178:L179"/>
    <mergeCell ref="M178:M179"/>
    <mergeCell ref="A186:A193"/>
    <mergeCell ref="B186:B193"/>
    <mergeCell ref="C186:C193"/>
    <mergeCell ref="D186:D193"/>
    <mergeCell ref="E186:E187"/>
    <mergeCell ref="K186:K187"/>
    <mergeCell ref="L186:L187"/>
    <mergeCell ref="M186:M187"/>
    <mergeCell ref="A178:A185"/>
    <mergeCell ref="B178:B185"/>
    <mergeCell ref="C178:C185"/>
    <mergeCell ref="D178:D185"/>
    <mergeCell ref="E178:E179"/>
    <mergeCell ref="K178:K179"/>
    <mergeCell ref="L162:L163"/>
    <mergeCell ref="M162:M163"/>
    <mergeCell ref="A170:A177"/>
    <mergeCell ref="B170:B177"/>
    <mergeCell ref="C170:C177"/>
    <mergeCell ref="D170:D177"/>
    <mergeCell ref="E170:E171"/>
    <mergeCell ref="K170:K171"/>
    <mergeCell ref="L170:L171"/>
    <mergeCell ref="M170:M171"/>
    <mergeCell ref="A162:A169"/>
    <mergeCell ref="B162:B169"/>
    <mergeCell ref="C162:C169"/>
    <mergeCell ref="D162:D169"/>
    <mergeCell ref="E162:E163"/>
    <mergeCell ref="K162:K163"/>
    <mergeCell ref="A154:A157"/>
    <mergeCell ref="B154:B157"/>
    <mergeCell ref="C154:C157"/>
    <mergeCell ref="D154:D157"/>
    <mergeCell ref="A158:A161"/>
    <mergeCell ref="B158:B161"/>
    <mergeCell ref="C158:C161"/>
    <mergeCell ref="D158:D161"/>
    <mergeCell ref="AA146:AB146"/>
    <mergeCell ref="A150:A153"/>
    <mergeCell ref="B150:B153"/>
    <mergeCell ref="C150:C153"/>
    <mergeCell ref="D150:D153"/>
    <mergeCell ref="AA150:AB150"/>
    <mergeCell ref="A142:A145"/>
    <mergeCell ref="B142:B145"/>
    <mergeCell ref="C142:C145"/>
    <mergeCell ref="D142:D145"/>
    <mergeCell ref="A146:A149"/>
    <mergeCell ref="B146:B149"/>
    <mergeCell ref="C146:C149"/>
    <mergeCell ref="D146:D149"/>
    <mergeCell ref="A134:A137"/>
    <mergeCell ref="B134:B137"/>
    <mergeCell ref="C134:C137"/>
    <mergeCell ref="D134:D137"/>
    <mergeCell ref="A138:A141"/>
    <mergeCell ref="B138:B141"/>
    <mergeCell ref="C138:C141"/>
    <mergeCell ref="D138:D141"/>
    <mergeCell ref="L128:L129"/>
    <mergeCell ref="M128:M129"/>
    <mergeCell ref="A130:A133"/>
    <mergeCell ref="B130:B133"/>
    <mergeCell ref="C130:C133"/>
    <mergeCell ref="D130:D133"/>
    <mergeCell ref="A128:A129"/>
    <mergeCell ref="B128:B129"/>
    <mergeCell ref="C128:C129"/>
    <mergeCell ref="D128:D129"/>
    <mergeCell ref="E128:E129"/>
    <mergeCell ref="K128:K129"/>
    <mergeCell ref="E114:E115"/>
    <mergeCell ref="K114:K115"/>
    <mergeCell ref="L114:L115"/>
    <mergeCell ref="M114:M115"/>
    <mergeCell ref="Z114:AB114"/>
    <mergeCell ref="A121:A127"/>
    <mergeCell ref="B121:B127"/>
    <mergeCell ref="C121:C127"/>
    <mergeCell ref="D121:D127"/>
    <mergeCell ref="Z121:AA121"/>
    <mergeCell ref="A111:A113"/>
    <mergeCell ref="B111:B113"/>
    <mergeCell ref="C111:C113"/>
    <mergeCell ref="D111:D113"/>
    <mergeCell ref="A114:A120"/>
    <mergeCell ref="B114:B120"/>
    <mergeCell ref="C114:C120"/>
    <mergeCell ref="D114:D120"/>
    <mergeCell ref="A105:A107"/>
    <mergeCell ref="B105:B107"/>
    <mergeCell ref="C105:C107"/>
    <mergeCell ref="D105:D107"/>
    <mergeCell ref="A108:A110"/>
    <mergeCell ref="B108:B110"/>
    <mergeCell ref="C108:C110"/>
    <mergeCell ref="D108:D110"/>
    <mergeCell ref="A102:A104"/>
    <mergeCell ref="B102:B104"/>
    <mergeCell ref="C102:C104"/>
    <mergeCell ref="D102:D104"/>
    <mergeCell ref="A95:A101"/>
    <mergeCell ref="B95:B101"/>
    <mergeCell ref="C95:C101"/>
    <mergeCell ref="D95:D101"/>
    <mergeCell ref="E95:E96"/>
    <mergeCell ref="A91:A94"/>
    <mergeCell ref="B91:B94"/>
    <mergeCell ref="C91:C94"/>
    <mergeCell ref="D91:D94"/>
    <mergeCell ref="E91:E92"/>
    <mergeCell ref="K91:K92"/>
    <mergeCell ref="L91:L92"/>
    <mergeCell ref="M91:M92"/>
    <mergeCell ref="L95:L96"/>
    <mergeCell ref="M95:M96"/>
    <mergeCell ref="K95:K96"/>
    <mergeCell ref="E83:E84"/>
    <mergeCell ref="K83:K84"/>
    <mergeCell ref="L83:L84"/>
    <mergeCell ref="M83:M84"/>
    <mergeCell ref="A87:A90"/>
    <mergeCell ref="B87:B90"/>
    <mergeCell ref="C87:C90"/>
    <mergeCell ref="D87:D90"/>
    <mergeCell ref="E87:E88"/>
    <mergeCell ref="K87:K88"/>
    <mergeCell ref="L87:L88"/>
    <mergeCell ref="M87:M88"/>
    <mergeCell ref="A79:A82"/>
    <mergeCell ref="B79:B82"/>
    <mergeCell ref="C79:C82"/>
    <mergeCell ref="D79:D82"/>
    <mergeCell ref="A83:A86"/>
    <mergeCell ref="B83:B86"/>
    <mergeCell ref="C83:C86"/>
    <mergeCell ref="D83:D86"/>
    <mergeCell ref="A71:A74"/>
    <mergeCell ref="B71:B74"/>
    <mergeCell ref="C71:C74"/>
    <mergeCell ref="D71:D74"/>
    <mergeCell ref="A75:A78"/>
    <mergeCell ref="B75:B78"/>
    <mergeCell ref="C75:C78"/>
    <mergeCell ref="D75:D78"/>
    <mergeCell ref="A64:A70"/>
    <mergeCell ref="B64:B70"/>
    <mergeCell ref="C64:C70"/>
    <mergeCell ref="D64:D70"/>
    <mergeCell ref="E64:E65"/>
    <mergeCell ref="K64:K65"/>
    <mergeCell ref="L64:L65"/>
    <mergeCell ref="M64:M65"/>
    <mergeCell ref="A57:A63"/>
    <mergeCell ref="B57:B63"/>
    <mergeCell ref="C57:C63"/>
    <mergeCell ref="D57:D63"/>
    <mergeCell ref="E57:E58"/>
    <mergeCell ref="K57:K58"/>
    <mergeCell ref="A50:A56"/>
    <mergeCell ref="B50:B56"/>
    <mergeCell ref="C50:C56"/>
    <mergeCell ref="D50:D56"/>
    <mergeCell ref="E50:E51"/>
    <mergeCell ref="K50:K51"/>
    <mergeCell ref="L50:L51"/>
    <mergeCell ref="M50:M51"/>
    <mergeCell ref="L57:L58"/>
    <mergeCell ref="M57:M58"/>
    <mergeCell ref="L36:L37"/>
    <mergeCell ref="M36:M37"/>
    <mergeCell ref="A43:A49"/>
    <mergeCell ref="B43:B49"/>
    <mergeCell ref="C43:C49"/>
    <mergeCell ref="D43:D49"/>
    <mergeCell ref="E43:E44"/>
    <mergeCell ref="K43:K44"/>
    <mergeCell ref="L43:L44"/>
    <mergeCell ref="M43:M44"/>
    <mergeCell ref="A32:A35"/>
    <mergeCell ref="B32:B35"/>
    <mergeCell ref="C32:C35"/>
    <mergeCell ref="D32:D35"/>
    <mergeCell ref="A36:A42"/>
    <mergeCell ref="B36:B42"/>
    <mergeCell ref="C36:C42"/>
    <mergeCell ref="D36:D42"/>
    <mergeCell ref="K21:K22"/>
    <mergeCell ref="E36:E37"/>
    <mergeCell ref="K36:K37"/>
    <mergeCell ref="L21:L22"/>
    <mergeCell ref="M21:M22"/>
    <mergeCell ref="A28:A31"/>
    <mergeCell ref="B28:B31"/>
    <mergeCell ref="C28:C31"/>
    <mergeCell ref="D28:D31"/>
    <mergeCell ref="Z14:AA14"/>
    <mergeCell ref="A17:A20"/>
    <mergeCell ref="B17:B20"/>
    <mergeCell ref="C17:C20"/>
    <mergeCell ref="D17:D20"/>
    <mergeCell ref="A21:A27"/>
    <mergeCell ref="B21:B27"/>
    <mergeCell ref="C21:C27"/>
    <mergeCell ref="D21:D27"/>
    <mergeCell ref="E21:E22"/>
    <mergeCell ref="L12:L13"/>
    <mergeCell ref="M12:M13"/>
    <mergeCell ref="A14:A16"/>
    <mergeCell ref="B14:B16"/>
    <mergeCell ref="C14:C16"/>
    <mergeCell ref="D14:D16"/>
    <mergeCell ref="A12:A13"/>
    <mergeCell ref="B12:B13"/>
    <mergeCell ref="C12:C13"/>
    <mergeCell ref="D12:D13"/>
    <mergeCell ref="E12:E13"/>
    <mergeCell ref="K12:K13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  <rowBreaks count="6" manualBreakCount="6">
    <brk id="31" max="13" man="1"/>
    <brk id="74" max="13" man="1"/>
    <brk id="113" max="13" man="1"/>
    <brk id="149" max="13" man="1"/>
    <brk id="193" max="13" man="1"/>
    <brk id="23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4"/>
  <sheetViews>
    <sheetView view="pageBreakPreview" topLeftCell="A10" zoomScale="80" zoomScaleNormal="60" zoomScaleSheetLayoutView="80" zoomScalePageLayoutView="70" workbookViewId="0">
      <selection activeCell="D21" sqref="D21:D24"/>
    </sheetView>
  </sheetViews>
  <sheetFormatPr defaultColWidth="8.7109375" defaultRowHeight="15.75" x14ac:dyDescent="0.25"/>
  <cols>
    <col min="1" max="3" width="10.7109375" style="3" customWidth="1"/>
    <col min="4" max="4" width="18.7109375" style="3" customWidth="1"/>
    <col min="5" max="5" width="75.7109375" style="101" customWidth="1"/>
    <col min="6" max="6" width="20.7109375" style="3" customWidth="1"/>
    <col min="7" max="7" width="11" style="3" customWidth="1"/>
    <col min="8" max="8" width="15.85546875" style="3" customWidth="1"/>
    <col min="9" max="9" width="14.85546875" style="3" customWidth="1"/>
    <col min="10" max="10" width="15.28515625" style="3" customWidth="1"/>
    <col min="11" max="11" width="18.42578125" style="3" customWidth="1"/>
    <col min="12" max="12" width="14.85546875" style="3" customWidth="1"/>
    <col min="13" max="13" width="16.28515625" style="3" customWidth="1"/>
    <col min="14" max="14" width="15.5703125" style="2" customWidth="1"/>
    <col min="15" max="15" width="18.140625" style="2" customWidth="1"/>
    <col min="16" max="16" width="18.7109375" style="2" customWidth="1"/>
    <col min="17" max="17" width="10.28515625" style="2" customWidth="1"/>
    <col min="18" max="19" width="8.7109375" style="2" customWidth="1"/>
    <col min="20" max="20" width="9.140625" style="2" customWidth="1"/>
    <col min="21" max="22" width="10.28515625" style="2" customWidth="1"/>
    <col min="23" max="23" width="10.140625" style="2" customWidth="1"/>
    <col min="24" max="24" width="26.85546875" style="2" customWidth="1"/>
    <col min="25" max="25" width="17.28515625" style="2" customWidth="1"/>
    <col min="26" max="26" width="16" style="2" customWidth="1"/>
    <col min="27" max="27" width="13.5703125" style="2" customWidth="1"/>
    <col min="28" max="28" width="8.7109375" style="2" bestFit="1" customWidth="1"/>
    <col min="29" max="29" width="12.28515625" style="2" bestFit="1" customWidth="1"/>
    <col min="30" max="30" width="9.140625" style="2" bestFit="1" customWidth="1"/>
    <col min="31" max="41" width="8.7109375" style="2" bestFit="1" customWidth="1"/>
    <col min="42" max="42" width="8.7109375" style="3" bestFit="1" customWidth="1"/>
    <col min="43" max="16384" width="8.7109375" style="3"/>
  </cols>
  <sheetData>
    <row r="1" spans="1:42" s="2" customFormat="1" ht="121.5" customHeight="1" x14ac:dyDescent="0.3">
      <c r="A1" s="38"/>
      <c r="B1" s="39"/>
      <c r="C1" s="39"/>
      <c r="D1" s="39"/>
      <c r="E1" s="100"/>
      <c r="F1" s="39"/>
      <c r="G1" s="39"/>
      <c r="H1" s="39"/>
      <c r="I1" s="39"/>
      <c r="J1" s="365" t="s">
        <v>635</v>
      </c>
      <c r="K1" s="365"/>
      <c r="L1" s="365"/>
      <c r="M1" s="365"/>
      <c r="AP1" s="3"/>
    </row>
    <row r="2" spans="1:42" s="2" customFormat="1" ht="18.75" customHeight="1" x14ac:dyDescent="0.25">
      <c r="A2" s="366" t="s">
        <v>0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AP2" s="3"/>
    </row>
    <row r="3" spans="1:42" s="2" customFormat="1" ht="18.75" customHeight="1" x14ac:dyDescent="0.25">
      <c r="A3" s="366" t="s">
        <v>72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AP3" s="3"/>
    </row>
    <row r="4" spans="1:42" s="2" customFormat="1" ht="18.75" customHeight="1" x14ac:dyDescent="0.25">
      <c r="A4" s="38"/>
      <c r="B4" s="38"/>
      <c r="C4" s="366" t="s">
        <v>2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AP4" s="3"/>
    </row>
    <row r="5" spans="1:42" ht="10.5" customHeight="1" x14ac:dyDescent="0.25"/>
    <row r="6" spans="1:42" s="2" customFormat="1" ht="37.5" customHeight="1" x14ac:dyDescent="0.25">
      <c r="A6" s="367" t="s">
        <v>3</v>
      </c>
      <c r="B6" s="367" t="s">
        <v>4</v>
      </c>
      <c r="C6" s="370" t="s">
        <v>333</v>
      </c>
      <c r="D6" s="357" t="s">
        <v>6</v>
      </c>
      <c r="E6" s="428" t="s">
        <v>467</v>
      </c>
      <c r="F6" s="357" t="s">
        <v>468</v>
      </c>
      <c r="G6" s="373"/>
      <c r="H6" s="374"/>
      <c r="I6" s="374"/>
      <c r="J6" s="375"/>
      <c r="K6" s="374" t="s">
        <v>9</v>
      </c>
      <c r="L6" s="374"/>
      <c r="M6" s="431"/>
      <c r="N6" s="427"/>
      <c r="O6" s="427"/>
      <c r="P6" s="427"/>
      <c r="Q6" s="427"/>
      <c r="S6" s="427"/>
      <c r="T6" s="427"/>
      <c r="U6" s="427"/>
      <c r="V6" s="427"/>
      <c r="AP6" s="3"/>
    </row>
    <row r="7" spans="1:42" s="2" customFormat="1" ht="23.25" customHeight="1" x14ac:dyDescent="0.25">
      <c r="A7" s="368"/>
      <c r="B7" s="368"/>
      <c r="C7" s="371"/>
      <c r="D7" s="358"/>
      <c r="E7" s="429"/>
      <c r="F7" s="357" t="s">
        <v>13</v>
      </c>
      <c r="G7" s="360" t="s">
        <v>14</v>
      </c>
      <c r="H7" s="362" t="s">
        <v>15</v>
      </c>
      <c r="I7" s="362"/>
      <c r="J7" s="362"/>
      <c r="K7" s="376"/>
      <c r="L7" s="376"/>
      <c r="M7" s="432"/>
      <c r="N7" s="255"/>
      <c r="O7" s="255"/>
      <c r="P7" s="255"/>
      <c r="Q7" s="255"/>
      <c r="S7" s="255"/>
      <c r="T7" s="255"/>
      <c r="U7" s="255"/>
      <c r="V7" s="255"/>
      <c r="AP7" s="3"/>
    </row>
    <row r="8" spans="1:42" s="2" customFormat="1" ht="0.75" customHeight="1" x14ac:dyDescent="0.25">
      <c r="A8" s="368"/>
      <c r="B8" s="368"/>
      <c r="C8" s="371"/>
      <c r="D8" s="358"/>
      <c r="E8" s="429"/>
      <c r="F8" s="358"/>
      <c r="G8" s="361"/>
      <c r="H8" s="362"/>
      <c r="I8" s="362"/>
      <c r="J8" s="362"/>
      <c r="K8" s="378"/>
      <c r="L8" s="378"/>
      <c r="M8" s="433"/>
      <c r="N8" s="255"/>
      <c r="O8" s="255"/>
      <c r="P8" s="255"/>
      <c r="Q8" s="255"/>
      <c r="S8" s="255"/>
      <c r="T8" s="255"/>
      <c r="U8" s="255"/>
      <c r="V8" s="255"/>
      <c r="AP8" s="3"/>
    </row>
    <row r="9" spans="1:42" s="2" customFormat="1" ht="30" customHeight="1" thickBot="1" x14ac:dyDescent="0.3">
      <c r="A9" s="369"/>
      <c r="B9" s="369"/>
      <c r="C9" s="372"/>
      <c r="D9" s="359"/>
      <c r="E9" s="430"/>
      <c r="F9" s="359"/>
      <c r="G9" s="359"/>
      <c r="H9" s="37" t="s">
        <v>16</v>
      </c>
      <c r="I9" s="37" t="s">
        <v>17</v>
      </c>
      <c r="J9" s="37" t="s">
        <v>18</v>
      </c>
      <c r="K9" s="36" t="s">
        <v>16</v>
      </c>
      <c r="L9" s="36" t="s">
        <v>17</v>
      </c>
      <c r="M9" s="211" t="s">
        <v>18</v>
      </c>
      <c r="N9" s="74"/>
      <c r="O9" s="74"/>
      <c r="P9" s="74"/>
      <c r="Q9" s="74"/>
      <c r="S9" s="74"/>
      <c r="T9" s="74"/>
      <c r="U9" s="74"/>
      <c r="V9" s="74"/>
      <c r="X9" s="75"/>
      <c r="Y9" s="76"/>
      <c r="Z9" s="9"/>
      <c r="AP9" s="3"/>
    </row>
    <row r="10" spans="1:42" s="2" customFormat="1" ht="16.5" thickBot="1" x14ac:dyDescent="0.3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211">
        <v>13</v>
      </c>
      <c r="X10" s="75"/>
      <c r="Y10" s="76"/>
      <c r="Z10" s="10"/>
      <c r="AP10" s="3"/>
    </row>
    <row r="11" spans="1:42" s="2" customFormat="1" ht="37.5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106" t="s">
        <v>20</v>
      </c>
      <c r="F11" s="153" t="s">
        <v>289</v>
      </c>
      <c r="G11" s="154" t="s">
        <v>289</v>
      </c>
      <c r="H11" s="154" t="s">
        <v>289</v>
      </c>
      <c r="I11" s="154" t="s">
        <v>289</v>
      </c>
      <c r="J11" s="154" t="s">
        <v>289</v>
      </c>
      <c r="K11" s="107">
        <f>K12+K98+K115+K146</f>
        <v>259043.80000000002</v>
      </c>
      <c r="L11" s="107">
        <f>L12+L98</f>
        <v>117060.9</v>
      </c>
      <c r="M11" s="212">
        <f>M12+M98</f>
        <v>111060.9</v>
      </c>
      <c r="N11" s="13"/>
      <c r="O11" s="13"/>
      <c r="P11" s="13"/>
      <c r="Q11" s="13"/>
      <c r="R11" s="13"/>
      <c r="S11" s="13"/>
      <c r="T11" s="13"/>
      <c r="U11" s="13"/>
      <c r="V11" s="13"/>
      <c r="Z11" s="14"/>
      <c r="AP11" s="3"/>
    </row>
    <row r="12" spans="1:42" s="2" customFormat="1" ht="50.1" customHeight="1" x14ac:dyDescent="0.25">
      <c r="A12" s="139">
        <v>1</v>
      </c>
      <c r="B12" s="138" t="s">
        <v>73</v>
      </c>
      <c r="C12" s="139">
        <v>85131</v>
      </c>
      <c r="D12" s="224" t="s">
        <v>19</v>
      </c>
      <c r="E12" s="254" t="s">
        <v>75</v>
      </c>
      <c r="F12" s="156" t="s">
        <v>24</v>
      </c>
      <c r="G12" s="157" t="s">
        <v>25</v>
      </c>
      <c r="H12" s="210">
        <f>H13+H17+H21+H25+H29+H33+H37+H41+H45+H49+H53+H57+H61+H65+H69+H73+H77</f>
        <v>17</v>
      </c>
      <c r="I12" s="210">
        <f>I17+I25+I33+I37+I41+I29+I45+I21+I13+I49+I53+I57+I61+I65+I69+I73+I77+I81+I86</f>
        <v>8</v>
      </c>
      <c r="J12" s="210">
        <f>J17+J25+J33+J37+J41+J29+J45+J21+J13+J49+J53+J57+J61+J65+J69+J73+J77+J81+J86</f>
        <v>7</v>
      </c>
      <c r="K12" s="158">
        <f>K17+K25+K33+K37+K41+K29+K45+K21+K13+K49+K53+K57+K61+K65+K69+K73+K77+K91+K95+K81+K86</f>
        <v>219560.9</v>
      </c>
      <c r="L12" s="158">
        <f>L17+L25+L33+L37+L41+L29+L45+L21+L13+L49+L53+L57+L61+L65+L69+L73+L77+L91+L95+L81+L86</f>
        <v>101060.9</v>
      </c>
      <c r="M12" s="273">
        <f>M17+M25+M33+M37+M41+M29+M45+M21+M13+M49+M53+M57+M61+M65+M69+M73+M77+M91+M95+M81+M86</f>
        <v>101060.9</v>
      </c>
      <c r="N12" s="272"/>
      <c r="O12" s="272"/>
      <c r="P12" s="272"/>
      <c r="Q12" s="13"/>
      <c r="R12" s="13"/>
      <c r="S12" s="13"/>
      <c r="T12" s="13"/>
      <c r="U12" s="13"/>
      <c r="V12" s="13"/>
      <c r="Z12" s="77"/>
      <c r="AP12" s="3"/>
    </row>
    <row r="13" spans="1:42" s="95" customFormat="1" ht="39.950000000000003" customHeight="1" x14ac:dyDescent="0.25">
      <c r="A13" s="337">
        <v>1</v>
      </c>
      <c r="B13" s="334" t="s">
        <v>73</v>
      </c>
      <c r="C13" s="334" t="s">
        <v>74</v>
      </c>
      <c r="D13" s="334" t="s">
        <v>638</v>
      </c>
      <c r="E13" s="115" t="s">
        <v>469</v>
      </c>
      <c r="F13" s="159" t="s">
        <v>24</v>
      </c>
      <c r="G13" s="160" t="s">
        <v>25</v>
      </c>
      <c r="H13" s="179">
        <v>1</v>
      </c>
      <c r="I13" s="179">
        <v>0</v>
      </c>
      <c r="J13" s="179">
        <v>0</v>
      </c>
      <c r="K13" s="251">
        <v>45238.61</v>
      </c>
      <c r="L13" s="146">
        <v>0</v>
      </c>
      <c r="M13" s="146">
        <v>0</v>
      </c>
      <c r="N13" s="103"/>
      <c r="O13" s="103"/>
      <c r="P13" s="103"/>
      <c r="Q13" s="103"/>
      <c r="R13" s="103"/>
      <c r="S13" s="103"/>
      <c r="T13" s="103"/>
      <c r="U13" s="103"/>
      <c r="V13" s="103"/>
      <c r="Z13" s="104"/>
      <c r="AP13" s="80"/>
    </row>
    <row r="14" spans="1:42" s="95" customFormat="1" ht="20.100000000000001" customHeight="1" x14ac:dyDescent="0.25">
      <c r="A14" s="344"/>
      <c r="B14" s="344"/>
      <c r="C14" s="344"/>
      <c r="D14" s="344"/>
      <c r="E14" s="91" t="s">
        <v>248</v>
      </c>
      <c r="F14" s="309" t="s">
        <v>289</v>
      </c>
      <c r="G14" s="309" t="s">
        <v>289</v>
      </c>
      <c r="H14" s="40" t="s">
        <v>58</v>
      </c>
      <c r="I14" s="309" t="s">
        <v>289</v>
      </c>
      <c r="J14" s="309" t="s">
        <v>289</v>
      </c>
      <c r="K14" s="309" t="s">
        <v>289</v>
      </c>
      <c r="L14" s="309" t="s">
        <v>289</v>
      </c>
      <c r="M14" s="309" t="s">
        <v>289</v>
      </c>
      <c r="N14" s="103"/>
      <c r="O14" s="103"/>
      <c r="P14" s="103"/>
      <c r="Q14" s="103"/>
      <c r="R14" s="103"/>
      <c r="S14" s="103"/>
      <c r="T14" s="103"/>
      <c r="U14" s="103"/>
      <c r="V14" s="103"/>
      <c r="Z14" s="104"/>
      <c r="AP14" s="80"/>
    </row>
    <row r="15" spans="1:42" s="95" customFormat="1" ht="20.100000000000001" customHeight="1" x14ac:dyDescent="0.25">
      <c r="A15" s="344"/>
      <c r="B15" s="344"/>
      <c r="C15" s="344"/>
      <c r="D15" s="344"/>
      <c r="E15" s="91" t="s">
        <v>249</v>
      </c>
      <c r="F15" s="309" t="s">
        <v>289</v>
      </c>
      <c r="G15" s="309" t="s">
        <v>289</v>
      </c>
      <c r="H15" s="40" t="s">
        <v>228</v>
      </c>
      <c r="I15" s="309" t="s">
        <v>289</v>
      </c>
      <c r="J15" s="309" t="s">
        <v>289</v>
      </c>
      <c r="K15" s="309" t="s">
        <v>289</v>
      </c>
      <c r="L15" s="309" t="s">
        <v>289</v>
      </c>
      <c r="M15" s="309" t="s">
        <v>289</v>
      </c>
      <c r="N15" s="103"/>
      <c r="O15" s="103"/>
      <c r="P15" s="103"/>
      <c r="Q15" s="103"/>
      <c r="R15" s="103"/>
      <c r="S15" s="103"/>
      <c r="T15" s="103"/>
      <c r="U15" s="103"/>
      <c r="V15" s="103"/>
      <c r="Z15" s="104"/>
      <c r="AP15" s="80"/>
    </row>
    <row r="16" spans="1:42" s="95" customFormat="1" ht="20.100000000000001" customHeight="1" x14ac:dyDescent="0.25">
      <c r="A16" s="345"/>
      <c r="B16" s="345"/>
      <c r="C16" s="345"/>
      <c r="D16" s="345"/>
      <c r="E16" s="91" t="s">
        <v>32</v>
      </c>
      <c r="F16" s="309" t="s">
        <v>289</v>
      </c>
      <c r="G16" s="309" t="s">
        <v>289</v>
      </c>
      <c r="H16" s="40" t="s">
        <v>39</v>
      </c>
      <c r="I16" s="309" t="s">
        <v>289</v>
      </c>
      <c r="J16" s="309" t="s">
        <v>289</v>
      </c>
      <c r="K16" s="309" t="s">
        <v>289</v>
      </c>
      <c r="L16" s="309" t="s">
        <v>289</v>
      </c>
      <c r="M16" s="309" t="s">
        <v>289</v>
      </c>
      <c r="N16" s="103"/>
      <c r="O16" s="103"/>
      <c r="P16" s="103"/>
      <c r="Q16" s="103"/>
      <c r="R16" s="103"/>
      <c r="S16" s="103"/>
      <c r="T16" s="103"/>
      <c r="U16" s="103"/>
      <c r="V16" s="103"/>
      <c r="Z16" s="104"/>
      <c r="AP16" s="80"/>
    </row>
    <row r="17" spans="1:42" s="95" customFormat="1" ht="39.950000000000003" customHeight="1" x14ac:dyDescent="0.25">
      <c r="A17" s="337">
        <v>1</v>
      </c>
      <c r="B17" s="334" t="s">
        <v>73</v>
      </c>
      <c r="C17" s="334" t="s">
        <v>74</v>
      </c>
      <c r="D17" s="334" t="s">
        <v>638</v>
      </c>
      <c r="E17" s="115" t="s">
        <v>470</v>
      </c>
      <c r="F17" s="159" t="s">
        <v>24</v>
      </c>
      <c r="G17" s="160" t="s">
        <v>25</v>
      </c>
      <c r="H17" s="179">
        <v>1</v>
      </c>
      <c r="I17" s="179">
        <v>0</v>
      </c>
      <c r="J17" s="179">
        <v>0</v>
      </c>
      <c r="K17" s="251">
        <v>9125.19</v>
      </c>
      <c r="L17" s="146">
        <v>0</v>
      </c>
      <c r="M17" s="146">
        <v>0</v>
      </c>
      <c r="N17" s="103"/>
      <c r="O17" s="103"/>
      <c r="P17" s="103"/>
      <c r="Q17" s="103"/>
      <c r="R17" s="103"/>
      <c r="S17" s="103"/>
      <c r="T17" s="103"/>
      <c r="U17" s="103"/>
      <c r="V17" s="103"/>
      <c r="Z17" s="104"/>
      <c r="AP17" s="80"/>
    </row>
    <row r="18" spans="1:42" s="95" customFormat="1" ht="20.100000000000001" customHeight="1" x14ac:dyDescent="0.25">
      <c r="A18" s="344"/>
      <c r="B18" s="344"/>
      <c r="C18" s="344"/>
      <c r="D18" s="344"/>
      <c r="E18" s="91" t="s">
        <v>248</v>
      </c>
      <c r="F18" s="40" t="s">
        <v>19</v>
      </c>
      <c r="G18" s="40" t="s">
        <v>19</v>
      </c>
      <c r="H18" s="40" t="s">
        <v>58</v>
      </c>
      <c r="I18" s="309" t="s">
        <v>289</v>
      </c>
      <c r="J18" s="309" t="s">
        <v>289</v>
      </c>
      <c r="K18" s="309" t="s">
        <v>289</v>
      </c>
      <c r="L18" s="309" t="s">
        <v>289</v>
      </c>
      <c r="M18" s="309" t="s">
        <v>289</v>
      </c>
      <c r="N18" s="103"/>
      <c r="O18" s="103"/>
      <c r="P18" s="103"/>
      <c r="Q18" s="103"/>
      <c r="R18" s="103"/>
      <c r="S18" s="103"/>
      <c r="T18" s="103"/>
      <c r="U18" s="103"/>
      <c r="V18" s="103"/>
      <c r="Z18" s="104"/>
      <c r="AP18" s="80"/>
    </row>
    <row r="19" spans="1:42" s="95" customFormat="1" ht="20.100000000000001" customHeight="1" x14ac:dyDescent="0.25">
      <c r="A19" s="344"/>
      <c r="B19" s="344"/>
      <c r="C19" s="344"/>
      <c r="D19" s="344"/>
      <c r="E19" s="91" t="s">
        <v>249</v>
      </c>
      <c r="F19" s="40" t="s">
        <v>19</v>
      </c>
      <c r="G19" s="40" t="s">
        <v>19</v>
      </c>
      <c r="H19" s="40" t="s">
        <v>228</v>
      </c>
      <c r="I19" s="309" t="s">
        <v>289</v>
      </c>
      <c r="J19" s="309" t="s">
        <v>289</v>
      </c>
      <c r="K19" s="309" t="s">
        <v>289</v>
      </c>
      <c r="L19" s="309" t="s">
        <v>289</v>
      </c>
      <c r="M19" s="309" t="s">
        <v>289</v>
      </c>
      <c r="N19" s="103"/>
      <c r="O19" s="103"/>
      <c r="P19" s="103"/>
      <c r="Q19" s="103"/>
      <c r="R19" s="103"/>
      <c r="S19" s="103"/>
      <c r="T19" s="103"/>
      <c r="U19" s="103"/>
      <c r="V19" s="103"/>
      <c r="Z19" s="104"/>
      <c r="AP19" s="80"/>
    </row>
    <row r="20" spans="1:42" s="95" customFormat="1" ht="20.100000000000001" customHeight="1" x14ac:dyDescent="0.25">
      <c r="A20" s="345"/>
      <c r="B20" s="345"/>
      <c r="C20" s="345"/>
      <c r="D20" s="345"/>
      <c r="E20" s="91" t="s">
        <v>32</v>
      </c>
      <c r="F20" s="40" t="s">
        <v>19</v>
      </c>
      <c r="G20" s="40" t="s">
        <v>19</v>
      </c>
      <c r="H20" s="40" t="s">
        <v>39</v>
      </c>
      <c r="I20" s="309" t="s">
        <v>289</v>
      </c>
      <c r="J20" s="309" t="s">
        <v>289</v>
      </c>
      <c r="K20" s="309" t="s">
        <v>289</v>
      </c>
      <c r="L20" s="309" t="s">
        <v>289</v>
      </c>
      <c r="M20" s="309" t="s">
        <v>289</v>
      </c>
      <c r="N20" s="103"/>
      <c r="O20" s="103"/>
      <c r="P20" s="103"/>
      <c r="Q20" s="103"/>
      <c r="R20" s="103"/>
      <c r="S20" s="103"/>
      <c r="T20" s="103"/>
      <c r="U20" s="103"/>
      <c r="V20" s="103"/>
      <c r="Z20" s="104"/>
      <c r="AP20" s="80"/>
    </row>
    <row r="21" spans="1:42" s="95" customFormat="1" ht="39.950000000000003" customHeight="1" x14ac:dyDescent="0.25">
      <c r="A21" s="337">
        <v>1</v>
      </c>
      <c r="B21" s="334" t="s">
        <v>73</v>
      </c>
      <c r="C21" s="334" t="s">
        <v>74</v>
      </c>
      <c r="D21" s="334" t="s">
        <v>638</v>
      </c>
      <c r="E21" s="115" t="s">
        <v>471</v>
      </c>
      <c r="F21" s="159" t="s">
        <v>24</v>
      </c>
      <c r="G21" s="160" t="s">
        <v>25</v>
      </c>
      <c r="H21" s="179">
        <v>1</v>
      </c>
      <c r="I21" s="179">
        <v>0</v>
      </c>
      <c r="J21" s="179">
        <v>0</v>
      </c>
      <c r="K21" s="251">
        <v>31523.26</v>
      </c>
      <c r="L21" s="146">
        <v>0</v>
      </c>
      <c r="M21" s="146">
        <v>0</v>
      </c>
      <c r="N21" s="103"/>
      <c r="O21" s="103"/>
      <c r="P21" s="103"/>
      <c r="Q21" s="103"/>
      <c r="R21" s="103"/>
      <c r="S21" s="103"/>
      <c r="T21" s="103"/>
      <c r="U21" s="103"/>
      <c r="V21" s="103"/>
      <c r="Z21" s="104"/>
      <c r="AP21" s="80"/>
    </row>
    <row r="22" spans="1:42" s="95" customFormat="1" ht="20.100000000000001" customHeight="1" x14ac:dyDescent="0.25">
      <c r="A22" s="344"/>
      <c r="B22" s="344"/>
      <c r="C22" s="344"/>
      <c r="D22" s="344"/>
      <c r="E22" s="91" t="s">
        <v>248</v>
      </c>
      <c r="F22" s="309" t="s">
        <v>289</v>
      </c>
      <c r="G22" s="309" t="s">
        <v>289</v>
      </c>
      <c r="H22" s="40" t="s">
        <v>58</v>
      </c>
      <c r="I22" s="309" t="s">
        <v>289</v>
      </c>
      <c r="J22" s="309" t="s">
        <v>289</v>
      </c>
      <c r="K22" s="309" t="s">
        <v>289</v>
      </c>
      <c r="L22" s="309" t="s">
        <v>289</v>
      </c>
      <c r="M22" s="309" t="s">
        <v>289</v>
      </c>
      <c r="N22" s="103"/>
      <c r="O22" s="103"/>
      <c r="P22" s="103"/>
      <c r="Q22" s="103"/>
      <c r="R22" s="103"/>
      <c r="S22" s="103"/>
      <c r="T22" s="103"/>
      <c r="U22" s="103"/>
      <c r="V22" s="103"/>
      <c r="Z22" s="104"/>
      <c r="AP22" s="80"/>
    </row>
    <row r="23" spans="1:42" s="95" customFormat="1" ht="20.100000000000001" customHeight="1" x14ac:dyDescent="0.25">
      <c r="A23" s="344"/>
      <c r="B23" s="344"/>
      <c r="C23" s="344"/>
      <c r="D23" s="344"/>
      <c r="E23" s="91" t="s">
        <v>249</v>
      </c>
      <c r="F23" s="309" t="s">
        <v>289</v>
      </c>
      <c r="G23" s="309" t="s">
        <v>289</v>
      </c>
      <c r="H23" s="40" t="s">
        <v>228</v>
      </c>
      <c r="I23" s="309" t="s">
        <v>289</v>
      </c>
      <c r="J23" s="309" t="s">
        <v>289</v>
      </c>
      <c r="K23" s="309" t="s">
        <v>289</v>
      </c>
      <c r="L23" s="309" t="s">
        <v>289</v>
      </c>
      <c r="M23" s="309" t="s">
        <v>289</v>
      </c>
      <c r="N23" s="103"/>
      <c r="O23" s="103"/>
      <c r="P23" s="103"/>
      <c r="Q23" s="103"/>
      <c r="R23" s="103"/>
      <c r="S23" s="103"/>
      <c r="T23" s="103"/>
      <c r="U23" s="103"/>
      <c r="V23" s="103"/>
      <c r="Z23" s="104"/>
      <c r="AP23" s="80"/>
    </row>
    <row r="24" spans="1:42" s="95" customFormat="1" ht="20.100000000000001" customHeight="1" x14ac:dyDescent="0.25">
      <c r="A24" s="345"/>
      <c r="B24" s="345"/>
      <c r="C24" s="345"/>
      <c r="D24" s="345"/>
      <c r="E24" s="91" t="s">
        <v>32</v>
      </c>
      <c r="F24" s="309" t="s">
        <v>289</v>
      </c>
      <c r="G24" s="309" t="s">
        <v>289</v>
      </c>
      <c r="H24" s="40" t="s">
        <v>39</v>
      </c>
      <c r="I24" s="309" t="s">
        <v>289</v>
      </c>
      <c r="J24" s="309" t="s">
        <v>289</v>
      </c>
      <c r="K24" s="309" t="s">
        <v>289</v>
      </c>
      <c r="L24" s="309" t="s">
        <v>289</v>
      </c>
      <c r="M24" s="309" t="s">
        <v>289</v>
      </c>
      <c r="N24" s="103"/>
      <c r="O24" s="103"/>
      <c r="P24" s="103"/>
      <c r="Q24" s="103"/>
      <c r="R24" s="103"/>
      <c r="S24" s="103"/>
      <c r="T24" s="103"/>
      <c r="U24" s="103"/>
      <c r="V24" s="103"/>
      <c r="Z24" s="104"/>
      <c r="AP24" s="80"/>
    </row>
    <row r="25" spans="1:42" s="95" customFormat="1" ht="39.950000000000003" customHeight="1" x14ac:dyDescent="0.25">
      <c r="A25" s="337">
        <v>1</v>
      </c>
      <c r="B25" s="334" t="s">
        <v>73</v>
      </c>
      <c r="C25" s="334" t="s">
        <v>74</v>
      </c>
      <c r="D25" s="334" t="s">
        <v>638</v>
      </c>
      <c r="E25" s="115" t="s">
        <v>472</v>
      </c>
      <c r="F25" s="159" t="s">
        <v>24</v>
      </c>
      <c r="G25" s="160" t="s">
        <v>25</v>
      </c>
      <c r="H25" s="179">
        <v>1</v>
      </c>
      <c r="I25" s="179">
        <v>0</v>
      </c>
      <c r="J25" s="179">
        <v>0</v>
      </c>
      <c r="K25" s="251">
        <v>30520.880000000001</v>
      </c>
      <c r="L25" s="146">
        <v>0</v>
      </c>
      <c r="M25" s="146">
        <v>0</v>
      </c>
      <c r="N25" s="103"/>
      <c r="O25" s="103"/>
      <c r="P25" s="103"/>
      <c r="Q25" s="103"/>
      <c r="R25" s="103"/>
      <c r="S25" s="103"/>
      <c r="T25" s="103"/>
      <c r="U25" s="103"/>
      <c r="V25" s="103"/>
      <c r="Z25" s="104"/>
      <c r="AP25" s="80"/>
    </row>
    <row r="26" spans="1:42" s="95" customFormat="1" ht="20.100000000000001" customHeight="1" x14ac:dyDescent="0.25">
      <c r="A26" s="344"/>
      <c r="B26" s="344"/>
      <c r="C26" s="344"/>
      <c r="D26" s="344"/>
      <c r="E26" s="91" t="s">
        <v>248</v>
      </c>
      <c r="F26" s="309" t="s">
        <v>289</v>
      </c>
      <c r="G26" s="309" t="s">
        <v>289</v>
      </c>
      <c r="H26" s="40" t="s">
        <v>38</v>
      </c>
      <c r="I26" s="309" t="s">
        <v>289</v>
      </c>
      <c r="J26" s="309" t="s">
        <v>289</v>
      </c>
      <c r="K26" s="309" t="s">
        <v>289</v>
      </c>
      <c r="L26" s="309" t="s">
        <v>289</v>
      </c>
      <c r="M26" s="309" t="s">
        <v>289</v>
      </c>
      <c r="N26" s="103"/>
      <c r="O26" s="103"/>
      <c r="P26" s="103"/>
      <c r="Q26" s="103"/>
      <c r="R26" s="103"/>
      <c r="S26" s="103"/>
      <c r="T26" s="103"/>
      <c r="U26" s="103"/>
      <c r="V26" s="103"/>
      <c r="Z26" s="104"/>
      <c r="AP26" s="80"/>
    </row>
    <row r="27" spans="1:42" s="95" customFormat="1" ht="20.100000000000001" customHeight="1" x14ac:dyDescent="0.25">
      <c r="A27" s="344"/>
      <c r="B27" s="344"/>
      <c r="C27" s="344"/>
      <c r="D27" s="344"/>
      <c r="E27" s="91" t="s">
        <v>249</v>
      </c>
      <c r="F27" s="309" t="s">
        <v>289</v>
      </c>
      <c r="G27" s="309" t="s">
        <v>289</v>
      </c>
      <c r="H27" s="40" t="s">
        <v>228</v>
      </c>
      <c r="I27" s="309" t="s">
        <v>289</v>
      </c>
      <c r="J27" s="309" t="s">
        <v>289</v>
      </c>
      <c r="K27" s="309" t="s">
        <v>289</v>
      </c>
      <c r="L27" s="309" t="s">
        <v>289</v>
      </c>
      <c r="M27" s="309" t="s">
        <v>289</v>
      </c>
      <c r="N27" s="103"/>
      <c r="O27" s="103"/>
      <c r="P27" s="103"/>
      <c r="Q27" s="103"/>
      <c r="R27" s="103"/>
      <c r="S27" s="103"/>
      <c r="T27" s="103"/>
      <c r="U27" s="103"/>
      <c r="V27" s="103"/>
      <c r="Z27" s="104"/>
      <c r="AP27" s="80"/>
    </row>
    <row r="28" spans="1:42" s="95" customFormat="1" ht="20.100000000000001" customHeight="1" x14ac:dyDescent="0.25">
      <c r="A28" s="345"/>
      <c r="B28" s="345"/>
      <c r="C28" s="345"/>
      <c r="D28" s="345"/>
      <c r="E28" s="91" t="s">
        <v>32</v>
      </c>
      <c r="F28" s="309" t="s">
        <v>289</v>
      </c>
      <c r="G28" s="309" t="s">
        <v>289</v>
      </c>
      <c r="H28" s="40" t="s">
        <v>39</v>
      </c>
      <c r="I28" s="309" t="s">
        <v>289</v>
      </c>
      <c r="J28" s="309" t="s">
        <v>289</v>
      </c>
      <c r="K28" s="309" t="s">
        <v>289</v>
      </c>
      <c r="L28" s="309" t="s">
        <v>289</v>
      </c>
      <c r="M28" s="309" t="s">
        <v>289</v>
      </c>
      <c r="N28" s="103"/>
      <c r="O28" s="103"/>
      <c r="P28" s="103"/>
      <c r="Q28" s="103"/>
      <c r="R28" s="103"/>
      <c r="S28" s="103"/>
      <c r="T28" s="103"/>
      <c r="U28" s="103"/>
      <c r="V28" s="103"/>
      <c r="Z28" s="104"/>
      <c r="AP28" s="80"/>
    </row>
    <row r="29" spans="1:42" s="95" customFormat="1" ht="39.950000000000003" customHeight="1" x14ac:dyDescent="0.25">
      <c r="A29" s="337">
        <v>1</v>
      </c>
      <c r="B29" s="334" t="s">
        <v>73</v>
      </c>
      <c r="C29" s="334" t="s">
        <v>74</v>
      </c>
      <c r="D29" s="334" t="s">
        <v>638</v>
      </c>
      <c r="E29" s="115" t="s">
        <v>473</v>
      </c>
      <c r="F29" s="159" t="s">
        <v>24</v>
      </c>
      <c r="G29" s="160" t="s">
        <v>25</v>
      </c>
      <c r="H29" s="179">
        <v>1</v>
      </c>
      <c r="I29" s="179">
        <v>0</v>
      </c>
      <c r="J29" s="179">
        <v>0</v>
      </c>
      <c r="K29" s="251">
        <v>1657.47</v>
      </c>
      <c r="L29" s="146">
        <v>0</v>
      </c>
      <c r="M29" s="146">
        <v>0</v>
      </c>
      <c r="N29" s="103"/>
      <c r="O29" s="103"/>
      <c r="P29" s="103"/>
      <c r="Q29" s="103"/>
      <c r="R29" s="103"/>
      <c r="S29" s="103"/>
      <c r="T29" s="103"/>
      <c r="U29" s="103"/>
      <c r="V29" s="103"/>
      <c r="Z29" s="104"/>
      <c r="AP29" s="80"/>
    </row>
    <row r="30" spans="1:42" s="95" customFormat="1" ht="20.100000000000001" customHeight="1" x14ac:dyDescent="0.25">
      <c r="A30" s="344"/>
      <c r="B30" s="344"/>
      <c r="C30" s="344"/>
      <c r="D30" s="344"/>
      <c r="E30" s="91" t="s">
        <v>248</v>
      </c>
      <c r="F30" s="309" t="s">
        <v>289</v>
      </c>
      <c r="G30" s="309" t="s">
        <v>289</v>
      </c>
      <c r="H30" s="40" t="s">
        <v>58</v>
      </c>
      <c r="I30" s="309" t="s">
        <v>289</v>
      </c>
      <c r="J30" s="309" t="s">
        <v>289</v>
      </c>
      <c r="K30" s="309" t="s">
        <v>289</v>
      </c>
      <c r="L30" s="309" t="s">
        <v>289</v>
      </c>
      <c r="M30" s="309" t="s">
        <v>289</v>
      </c>
      <c r="N30" s="103"/>
      <c r="O30" s="103"/>
      <c r="P30" s="103"/>
      <c r="Q30" s="103"/>
      <c r="R30" s="103"/>
      <c r="S30" s="103"/>
      <c r="T30" s="103"/>
      <c r="U30" s="103"/>
      <c r="V30" s="103"/>
      <c r="Z30" s="104"/>
      <c r="AP30" s="80"/>
    </row>
    <row r="31" spans="1:42" s="95" customFormat="1" ht="20.100000000000001" customHeight="1" x14ac:dyDescent="0.25">
      <c r="A31" s="344"/>
      <c r="B31" s="344"/>
      <c r="C31" s="344"/>
      <c r="D31" s="344"/>
      <c r="E31" s="91" t="s">
        <v>249</v>
      </c>
      <c r="F31" s="309" t="s">
        <v>289</v>
      </c>
      <c r="G31" s="309" t="s">
        <v>289</v>
      </c>
      <c r="H31" s="40" t="s">
        <v>228</v>
      </c>
      <c r="I31" s="309" t="s">
        <v>289</v>
      </c>
      <c r="J31" s="309" t="s">
        <v>289</v>
      </c>
      <c r="K31" s="309" t="s">
        <v>289</v>
      </c>
      <c r="L31" s="309" t="s">
        <v>289</v>
      </c>
      <c r="M31" s="309" t="s">
        <v>289</v>
      </c>
      <c r="N31" s="103"/>
      <c r="O31" s="103"/>
      <c r="P31" s="103"/>
      <c r="Q31" s="103"/>
      <c r="R31" s="103"/>
      <c r="S31" s="103"/>
      <c r="T31" s="103"/>
      <c r="U31" s="103"/>
      <c r="V31" s="103"/>
      <c r="Z31" s="104"/>
      <c r="AP31" s="80"/>
    </row>
    <row r="32" spans="1:42" s="95" customFormat="1" ht="20.100000000000001" customHeight="1" x14ac:dyDescent="0.25">
      <c r="A32" s="345"/>
      <c r="B32" s="345"/>
      <c r="C32" s="345"/>
      <c r="D32" s="345"/>
      <c r="E32" s="91" t="s">
        <v>32</v>
      </c>
      <c r="F32" s="309" t="s">
        <v>289</v>
      </c>
      <c r="G32" s="309" t="s">
        <v>289</v>
      </c>
      <c r="H32" s="40" t="s">
        <v>39</v>
      </c>
      <c r="I32" s="309" t="s">
        <v>289</v>
      </c>
      <c r="J32" s="309" t="s">
        <v>289</v>
      </c>
      <c r="K32" s="309" t="s">
        <v>289</v>
      </c>
      <c r="L32" s="309" t="s">
        <v>289</v>
      </c>
      <c r="M32" s="309" t="s">
        <v>289</v>
      </c>
      <c r="N32" s="103"/>
      <c r="O32" s="103"/>
      <c r="P32" s="103"/>
      <c r="Q32" s="103"/>
      <c r="R32" s="103"/>
      <c r="S32" s="103"/>
      <c r="T32" s="103"/>
      <c r="U32" s="103"/>
      <c r="V32" s="103"/>
      <c r="Z32" s="104"/>
      <c r="AP32" s="80"/>
    </row>
    <row r="33" spans="1:42" s="95" customFormat="1" ht="39.950000000000003" customHeight="1" x14ac:dyDescent="0.25">
      <c r="A33" s="337">
        <v>1</v>
      </c>
      <c r="B33" s="334" t="s">
        <v>73</v>
      </c>
      <c r="C33" s="334" t="s">
        <v>74</v>
      </c>
      <c r="D33" s="334" t="s">
        <v>638</v>
      </c>
      <c r="E33" s="115" t="s">
        <v>474</v>
      </c>
      <c r="F33" s="159" t="s">
        <v>24</v>
      </c>
      <c r="G33" s="160" t="s">
        <v>25</v>
      </c>
      <c r="H33" s="179">
        <v>1</v>
      </c>
      <c r="I33" s="179">
        <v>0</v>
      </c>
      <c r="J33" s="179">
        <v>0</v>
      </c>
      <c r="K33" s="251">
        <v>5561.05</v>
      </c>
      <c r="L33" s="146">
        <v>0</v>
      </c>
      <c r="M33" s="146">
        <v>0</v>
      </c>
      <c r="N33" s="103"/>
      <c r="O33" s="103"/>
      <c r="P33" s="103"/>
      <c r="Q33" s="103"/>
      <c r="R33" s="103"/>
      <c r="S33" s="103"/>
      <c r="T33" s="103"/>
      <c r="U33" s="103"/>
      <c r="V33" s="103"/>
      <c r="Z33" s="104"/>
      <c r="AP33" s="80"/>
    </row>
    <row r="34" spans="1:42" s="95" customFormat="1" ht="20.100000000000001" customHeight="1" x14ac:dyDescent="0.25">
      <c r="A34" s="344"/>
      <c r="B34" s="344"/>
      <c r="C34" s="344"/>
      <c r="D34" s="344"/>
      <c r="E34" s="91" t="s">
        <v>248</v>
      </c>
      <c r="F34" s="309" t="s">
        <v>289</v>
      </c>
      <c r="G34" s="309" t="s">
        <v>289</v>
      </c>
      <c r="H34" s="40" t="s">
        <v>58</v>
      </c>
      <c r="I34" s="309" t="s">
        <v>289</v>
      </c>
      <c r="J34" s="309" t="s">
        <v>289</v>
      </c>
      <c r="K34" s="309" t="s">
        <v>289</v>
      </c>
      <c r="L34" s="309" t="s">
        <v>289</v>
      </c>
      <c r="M34" s="309" t="s">
        <v>289</v>
      </c>
      <c r="N34" s="103"/>
      <c r="O34" s="103"/>
      <c r="P34" s="103"/>
      <c r="Q34" s="103"/>
      <c r="R34" s="103"/>
      <c r="S34" s="103"/>
      <c r="T34" s="103"/>
      <c r="U34" s="103"/>
      <c r="V34" s="103"/>
      <c r="Z34" s="104"/>
      <c r="AP34" s="80"/>
    </row>
    <row r="35" spans="1:42" s="95" customFormat="1" ht="20.100000000000001" customHeight="1" x14ac:dyDescent="0.25">
      <c r="A35" s="344"/>
      <c r="B35" s="344"/>
      <c r="C35" s="344"/>
      <c r="D35" s="344"/>
      <c r="E35" s="91" t="s">
        <v>249</v>
      </c>
      <c r="F35" s="309" t="s">
        <v>289</v>
      </c>
      <c r="G35" s="309" t="s">
        <v>289</v>
      </c>
      <c r="H35" s="40" t="s">
        <v>228</v>
      </c>
      <c r="I35" s="309" t="s">
        <v>289</v>
      </c>
      <c r="J35" s="309" t="s">
        <v>289</v>
      </c>
      <c r="K35" s="309" t="s">
        <v>289</v>
      </c>
      <c r="L35" s="309" t="s">
        <v>289</v>
      </c>
      <c r="M35" s="309" t="s">
        <v>289</v>
      </c>
      <c r="N35" s="103"/>
      <c r="O35" s="103"/>
      <c r="P35" s="103"/>
      <c r="Q35" s="103"/>
      <c r="R35" s="103"/>
      <c r="S35" s="103"/>
      <c r="T35" s="103"/>
      <c r="U35" s="103"/>
      <c r="V35" s="103"/>
      <c r="Z35" s="104"/>
      <c r="AP35" s="80"/>
    </row>
    <row r="36" spans="1:42" s="95" customFormat="1" ht="20.100000000000001" customHeight="1" x14ac:dyDescent="0.25">
      <c r="A36" s="345"/>
      <c r="B36" s="345"/>
      <c r="C36" s="345"/>
      <c r="D36" s="345"/>
      <c r="E36" s="91" t="s">
        <v>32</v>
      </c>
      <c r="F36" s="309" t="s">
        <v>289</v>
      </c>
      <c r="G36" s="309" t="s">
        <v>289</v>
      </c>
      <c r="H36" s="40" t="s">
        <v>39</v>
      </c>
      <c r="I36" s="309" t="s">
        <v>289</v>
      </c>
      <c r="J36" s="309" t="s">
        <v>289</v>
      </c>
      <c r="K36" s="309" t="s">
        <v>289</v>
      </c>
      <c r="L36" s="309" t="s">
        <v>289</v>
      </c>
      <c r="M36" s="309" t="s">
        <v>289</v>
      </c>
      <c r="N36" s="103"/>
      <c r="O36" s="103"/>
      <c r="P36" s="103"/>
      <c r="Q36" s="103"/>
      <c r="R36" s="103"/>
      <c r="S36" s="103"/>
      <c r="T36" s="103"/>
      <c r="U36" s="103"/>
      <c r="V36" s="103"/>
      <c r="Z36" s="104"/>
      <c r="AP36" s="80"/>
    </row>
    <row r="37" spans="1:42" s="95" customFormat="1" ht="39.950000000000003" customHeight="1" x14ac:dyDescent="0.25">
      <c r="A37" s="337">
        <v>1</v>
      </c>
      <c r="B37" s="334" t="s">
        <v>73</v>
      </c>
      <c r="C37" s="334" t="s">
        <v>74</v>
      </c>
      <c r="D37" s="334" t="s">
        <v>638</v>
      </c>
      <c r="E37" s="115" t="s">
        <v>475</v>
      </c>
      <c r="F37" s="159" t="s">
        <v>24</v>
      </c>
      <c r="G37" s="160" t="s">
        <v>25</v>
      </c>
      <c r="H37" s="179">
        <v>1</v>
      </c>
      <c r="I37" s="179">
        <v>0</v>
      </c>
      <c r="J37" s="179">
        <v>0</v>
      </c>
      <c r="K37" s="251">
        <v>2943.64</v>
      </c>
      <c r="L37" s="146">
        <v>0</v>
      </c>
      <c r="M37" s="146">
        <v>0</v>
      </c>
      <c r="N37" s="103"/>
      <c r="O37" s="103"/>
      <c r="P37" s="103"/>
      <c r="Q37" s="103"/>
      <c r="R37" s="103"/>
      <c r="S37" s="103"/>
      <c r="T37" s="103"/>
      <c r="U37" s="103"/>
      <c r="V37" s="103"/>
      <c r="Z37" s="104"/>
      <c r="AP37" s="80"/>
    </row>
    <row r="38" spans="1:42" s="95" customFormat="1" ht="20.100000000000001" customHeight="1" x14ac:dyDescent="0.25">
      <c r="A38" s="344"/>
      <c r="B38" s="344"/>
      <c r="C38" s="344"/>
      <c r="D38" s="344"/>
      <c r="E38" s="91" t="s">
        <v>248</v>
      </c>
      <c r="F38" s="309" t="s">
        <v>289</v>
      </c>
      <c r="G38" s="309" t="s">
        <v>289</v>
      </c>
      <c r="H38" s="40" t="s">
        <v>58</v>
      </c>
      <c r="I38" s="309" t="s">
        <v>289</v>
      </c>
      <c r="J38" s="309" t="s">
        <v>289</v>
      </c>
      <c r="K38" s="309" t="s">
        <v>289</v>
      </c>
      <c r="L38" s="309" t="s">
        <v>289</v>
      </c>
      <c r="M38" s="309" t="s">
        <v>289</v>
      </c>
      <c r="N38" s="103"/>
      <c r="O38" s="103"/>
      <c r="P38" s="103"/>
      <c r="Q38" s="103"/>
      <c r="R38" s="103"/>
      <c r="S38" s="103"/>
      <c r="T38" s="103"/>
      <c r="U38" s="103"/>
      <c r="V38" s="103"/>
      <c r="Z38" s="104"/>
      <c r="AP38" s="80"/>
    </row>
    <row r="39" spans="1:42" s="95" customFormat="1" ht="20.100000000000001" customHeight="1" x14ac:dyDescent="0.25">
      <c r="A39" s="344"/>
      <c r="B39" s="344"/>
      <c r="C39" s="344"/>
      <c r="D39" s="344"/>
      <c r="E39" s="91" t="s">
        <v>249</v>
      </c>
      <c r="F39" s="309" t="s">
        <v>289</v>
      </c>
      <c r="G39" s="309" t="s">
        <v>289</v>
      </c>
      <c r="H39" s="40" t="s">
        <v>228</v>
      </c>
      <c r="I39" s="309" t="s">
        <v>289</v>
      </c>
      <c r="J39" s="309" t="s">
        <v>289</v>
      </c>
      <c r="K39" s="309" t="s">
        <v>289</v>
      </c>
      <c r="L39" s="309" t="s">
        <v>289</v>
      </c>
      <c r="M39" s="309" t="s">
        <v>289</v>
      </c>
      <c r="N39" s="103"/>
      <c r="O39" s="103"/>
      <c r="P39" s="103"/>
      <c r="Q39" s="103"/>
      <c r="R39" s="103"/>
      <c r="S39" s="103"/>
      <c r="T39" s="103"/>
      <c r="U39" s="103"/>
      <c r="V39" s="103"/>
      <c r="Z39" s="104"/>
      <c r="AP39" s="80"/>
    </row>
    <row r="40" spans="1:42" s="95" customFormat="1" ht="20.100000000000001" customHeight="1" x14ac:dyDescent="0.25">
      <c r="A40" s="345"/>
      <c r="B40" s="345"/>
      <c r="C40" s="345"/>
      <c r="D40" s="345"/>
      <c r="E40" s="91" t="s">
        <v>32</v>
      </c>
      <c r="F40" s="309" t="s">
        <v>289</v>
      </c>
      <c r="G40" s="309" t="s">
        <v>289</v>
      </c>
      <c r="H40" s="40" t="s">
        <v>39</v>
      </c>
      <c r="I40" s="309" t="s">
        <v>289</v>
      </c>
      <c r="J40" s="309" t="s">
        <v>289</v>
      </c>
      <c r="K40" s="309" t="s">
        <v>289</v>
      </c>
      <c r="L40" s="309" t="s">
        <v>289</v>
      </c>
      <c r="M40" s="309" t="s">
        <v>289</v>
      </c>
      <c r="N40" s="103"/>
      <c r="O40" s="103"/>
      <c r="P40" s="103"/>
      <c r="Q40" s="103"/>
      <c r="R40" s="103"/>
      <c r="S40" s="103"/>
      <c r="T40" s="103"/>
      <c r="U40" s="103"/>
      <c r="V40" s="103"/>
      <c r="Z40" s="104"/>
      <c r="AP40" s="80"/>
    </row>
    <row r="41" spans="1:42" s="95" customFormat="1" ht="39.950000000000003" customHeight="1" x14ac:dyDescent="0.25">
      <c r="A41" s="337">
        <v>1</v>
      </c>
      <c r="B41" s="334" t="s">
        <v>73</v>
      </c>
      <c r="C41" s="334" t="s">
        <v>74</v>
      </c>
      <c r="D41" s="334" t="s">
        <v>638</v>
      </c>
      <c r="E41" s="115" t="s">
        <v>476</v>
      </c>
      <c r="F41" s="159" t="s">
        <v>24</v>
      </c>
      <c r="G41" s="160" t="s">
        <v>25</v>
      </c>
      <c r="H41" s="179">
        <v>1</v>
      </c>
      <c r="I41" s="179">
        <v>0</v>
      </c>
      <c r="J41" s="179">
        <v>0</v>
      </c>
      <c r="K41" s="251">
        <v>7616.83</v>
      </c>
      <c r="L41" s="146">
        <v>0</v>
      </c>
      <c r="M41" s="146">
        <v>0</v>
      </c>
      <c r="N41" s="103"/>
      <c r="O41" s="103"/>
      <c r="P41" s="103"/>
      <c r="Q41" s="103"/>
      <c r="R41" s="103"/>
      <c r="S41" s="103"/>
      <c r="T41" s="103"/>
      <c r="U41" s="103"/>
      <c r="V41" s="103"/>
      <c r="Z41" s="104"/>
      <c r="AP41" s="80"/>
    </row>
    <row r="42" spans="1:42" s="95" customFormat="1" ht="20.100000000000001" customHeight="1" x14ac:dyDescent="0.25">
      <c r="A42" s="344"/>
      <c r="B42" s="344"/>
      <c r="C42" s="344"/>
      <c r="D42" s="344"/>
      <c r="E42" s="91" t="s">
        <v>248</v>
      </c>
      <c r="F42" s="309" t="s">
        <v>289</v>
      </c>
      <c r="G42" s="309" t="s">
        <v>289</v>
      </c>
      <c r="H42" s="40" t="s">
        <v>58</v>
      </c>
      <c r="I42" s="309" t="s">
        <v>289</v>
      </c>
      <c r="J42" s="309" t="s">
        <v>289</v>
      </c>
      <c r="K42" s="309" t="s">
        <v>289</v>
      </c>
      <c r="L42" s="309" t="s">
        <v>289</v>
      </c>
      <c r="M42" s="309" t="s">
        <v>289</v>
      </c>
      <c r="N42" s="103"/>
      <c r="O42" s="103"/>
      <c r="P42" s="103"/>
      <c r="Q42" s="103"/>
      <c r="R42" s="103"/>
      <c r="S42" s="103"/>
      <c r="T42" s="103"/>
      <c r="U42" s="103"/>
      <c r="V42" s="103"/>
      <c r="Z42" s="104"/>
      <c r="AP42" s="80"/>
    </row>
    <row r="43" spans="1:42" s="95" customFormat="1" ht="20.100000000000001" customHeight="1" x14ac:dyDescent="0.25">
      <c r="A43" s="344"/>
      <c r="B43" s="344"/>
      <c r="C43" s="344"/>
      <c r="D43" s="344"/>
      <c r="E43" s="91" t="s">
        <v>249</v>
      </c>
      <c r="F43" s="309" t="s">
        <v>289</v>
      </c>
      <c r="G43" s="309" t="s">
        <v>289</v>
      </c>
      <c r="H43" s="40" t="s">
        <v>228</v>
      </c>
      <c r="I43" s="309" t="s">
        <v>289</v>
      </c>
      <c r="J43" s="309" t="s">
        <v>289</v>
      </c>
      <c r="K43" s="309" t="s">
        <v>289</v>
      </c>
      <c r="L43" s="309" t="s">
        <v>289</v>
      </c>
      <c r="M43" s="309" t="s">
        <v>289</v>
      </c>
      <c r="N43" s="103"/>
      <c r="O43" s="103"/>
      <c r="P43" s="103"/>
      <c r="Q43" s="103"/>
      <c r="R43" s="103"/>
      <c r="S43" s="103"/>
      <c r="T43" s="103"/>
      <c r="U43" s="103"/>
      <c r="V43" s="103"/>
      <c r="Z43" s="104"/>
      <c r="AP43" s="80"/>
    </row>
    <row r="44" spans="1:42" s="95" customFormat="1" ht="20.100000000000001" customHeight="1" x14ac:dyDescent="0.25">
      <c r="A44" s="345"/>
      <c r="B44" s="345"/>
      <c r="C44" s="345"/>
      <c r="D44" s="345"/>
      <c r="E44" s="91" t="s">
        <v>32</v>
      </c>
      <c r="F44" s="309" t="s">
        <v>289</v>
      </c>
      <c r="G44" s="309" t="s">
        <v>289</v>
      </c>
      <c r="H44" s="40" t="s">
        <v>39</v>
      </c>
      <c r="I44" s="309" t="s">
        <v>289</v>
      </c>
      <c r="J44" s="309" t="s">
        <v>289</v>
      </c>
      <c r="K44" s="309" t="s">
        <v>289</v>
      </c>
      <c r="L44" s="309" t="s">
        <v>289</v>
      </c>
      <c r="M44" s="309" t="s">
        <v>289</v>
      </c>
      <c r="N44" s="103"/>
      <c r="O44" s="103"/>
      <c r="P44" s="103"/>
      <c r="Q44" s="103"/>
      <c r="R44" s="103"/>
      <c r="S44" s="103"/>
      <c r="T44" s="103"/>
      <c r="U44" s="103"/>
      <c r="V44" s="103"/>
      <c r="Z44" s="104"/>
      <c r="AP44" s="80"/>
    </row>
    <row r="45" spans="1:42" s="95" customFormat="1" ht="39.950000000000003" customHeight="1" x14ac:dyDescent="0.25">
      <c r="A45" s="337">
        <v>1</v>
      </c>
      <c r="B45" s="334" t="s">
        <v>73</v>
      </c>
      <c r="C45" s="334" t="s">
        <v>74</v>
      </c>
      <c r="D45" s="334" t="s">
        <v>638</v>
      </c>
      <c r="E45" s="115" t="s">
        <v>477</v>
      </c>
      <c r="F45" s="159" t="s">
        <v>24</v>
      </c>
      <c r="G45" s="160" t="s">
        <v>25</v>
      </c>
      <c r="H45" s="179">
        <v>1</v>
      </c>
      <c r="I45" s="179">
        <v>0</v>
      </c>
      <c r="J45" s="179">
        <v>0</v>
      </c>
      <c r="K45" s="251">
        <v>5458.88</v>
      </c>
      <c r="L45" s="146">
        <v>0</v>
      </c>
      <c r="M45" s="146">
        <v>0</v>
      </c>
      <c r="N45" s="103"/>
      <c r="O45" s="103"/>
      <c r="P45" s="103"/>
      <c r="Q45" s="103"/>
      <c r="R45" s="103"/>
      <c r="S45" s="103"/>
      <c r="T45" s="103"/>
      <c r="U45" s="103"/>
      <c r="V45" s="103"/>
      <c r="Z45" s="104"/>
      <c r="AP45" s="80"/>
    </row>
    <row r="46" spans="1:42" s="95" customFormat="1" ht="20.100000000000001" customHeight="1" x14ac:dyDescent="0.25">
      <c r="A46" s="344"/>
      <c r="B46" s="344"/>
      <c r="C46" s="344"/>
      <c r="D46" s="344"/>
      <c r="E46" s="91" t="s">
        <v>248</v>
      </c>
      <c r="F46" s="309" t="s">
        <v>289</v>
      </c>
      <c r="G46" s="309" t="s">
        <v>289</v>
      </c>
      <c r="H46" s="40" t="s">
        <v>58</v>
      </c>
      <c r="I46" s="309" t="s">
        <v>289</v>
      </c>
      <c r="J46" s="309" t="s">
        <v>289</v>
      </c>
      <c r="K46" s="309" t="s">
        <v>289</v>
      </c>
      <c r="L46" s="309" t="s">
        <v>289</v>
      </c>
      <c r="M46" s="309" t="s">
        <v>289</v>
      </c>
      <c r="N46" s="103"/>
      <c r="O46" s="103"/>
      <c r="P46" s="103"/>
      <c r="Q46" s="103"/>
      <c r="R46" s="103"/>
      <c r="S46" s="103"/>
      <c r="T46" s="103"/>
      <c r="U46" s="103"/>
      <c r="V46" s="103"/>
      <c r="Z46" s="104"/>
      <c r="AP46" s="80"/>
    </row>
    <row r="47" spans="1:42" s="95" customFormat="1" ht="20.100000000000001" customHeight="1" x14ac:dyDescent="0.25">
      <c r="A47" s="344"/>
      <c r="B47" s="344"/>
      <c r="C47" s="344"/>
      <c r="D47" s="344"/>
      <c r="E47" s="91" t="s">
        <v>249</v>
      </c>
      <c r="F47" s="309" t="s">
        <v>289</v>
      </c>
      <c r="G47" s="309" t="s">
        <v>289</v>
      </c>
      <c r="H47" s="40" t="s">
        <v>228</v>
      </c>
      <c r="I47" s="309" t="s">
        <v>289</v>
      </c>
      <c r="J47" s="309" t="s">
        <v>289</v>
      </c>
      <c r="K47" s="309" t="s">
        <v>289</v>
      </c>
      <c r="L47" s="309" t="s">
        <v>289</v>
      </c>
      <c r="M47" s="309" t="s">
        <v>289</v>
      </c>
      <c r="N47" s="103"/>
      <c r="O47" s="103"/>
      <c r="P47" s="103"/>
      <c r="Q47" s="103"/>
      <c r="R47" s="103"/>
      <c r="S47" s="103"/>
      <c r="T47" s="103"/>
      <c r="U47" s="103"/>
      <c r="V47" s="103"/>
      <c r="Z47" s="104"/>
      <c r="AP47" s="80"/>
    </row>
    <row r="48" spans="1:42" s="95" customFormat="1" ht="20.100000000000001" customHeight="1" x14ac:dyDescent="0.25">
      <c r="A48" s="345"/>
      <c r="B48" s="345"/>
      <c r="C48" s="345"/>
      <c r="D48" s="345"/>
      <c r="E48" s="91" t="s">
        <v>32</v>
      </c>
      <c r="F48" s="309" t="s">
        <v>289</v>
      </c>
      <c r="G48" s="309" t="s">
        <v>289</v>
      </c>
      <c r="H48" s="40" t="s">
        <v>39</v>
      </c>
      <c r="I48" s="309" t="s">
        <v>289</v>
      </c>
      <c r="J48" s="309" t="s">
        <v>289</v>
      </c>
      <c r="K48" s="309" t="s">
        <v>289</v>
      </c>
      <c r="L48" s="309" t="s">
        <v>289</v>
      </c>
      <c r="M48" s="309" t="s">
        <v>289</v>
      </c>
      <c r="N48" s="103"/>
      <c r="O48" s="103"/>
      <c r="P48" s="103"/>
      <c r="Q48" s="103"/>
      <c r="R48" s="103"/>
      <c r="S48" s="103"/>
      <c r="T48" s="103"/>
      <c r="U48" s="103"/>
      <c r="V48" s="103"/>
      <c r="Z48" s="104"/>
      <c r="AP48" s="80"/>
    </row>
    <row r="49" spans="1:42" s="95" customFormat="1" ht="39.950000000000003" customHeight="1" x14ac:dyDescent="0.25">
      <c r="A49" s="337">
        <v>1</v>
      </c>
      <c r="B49" s="334" t="s">
        <v>73</v>
      </c>
      <c r="C49" s="334" t="s">
        <v>74</v>
      </c>
      <c r="D49" s="334" t="s">
        <v>638</v>
      </c>
      <c r="E49" s="115" t="s">
        <v>478</v>
      </c>
      <c r="F49" s="159" t="s">
        <v>24</v>
      </c>
      <c r="G49" s="160" t="s">
        <v>25</v>
      </c>
      <c r="H49" s="179">
        <v>1</v>
      </c>
      <c r="I49" s="179">
        <v>0</v>
      </c>
      <c r="J49" s="179">
        <v>0</v>
      </c>
      <c r="K49" s="251">
        <v>4646.9799999999996</v>
      </c>
      <c r="L49" s="146">
        <v>0</v>
      </c>
      <c r="M49" s="146">
        <v>0</v>
      </c>
      <c r="N49" s="103"/>
      <c r="O49" s="103"/>
      <c r="P49" s="103"/>
      <c r="Q49" s="103"/>
      <c r="R49" s="103"/>
      <c r="S49" s="103"/>
      <c r="T49" s="103"/>
      <c r="U49" s="103"/>
      <c r="V49" s="103"/>
      <c r="Z49" s="104"/>
      <c r="AP49" s="80"/>
    </row>
    <row r="50" spans="1:42" s="95" customFormat="1" ht="21.75" customHeight="1" x14ac:dyDescent="0.25">
      <c r="A50" s="344"/>
      <c r="B50" s="344"/>
      <c r="C50" s="344"/>
      <c r="D50" s="344"/>
      <c r="E50" s="91" t="s">
        <v>248</v>
      </c>
      <c r="F50" s="309" t="s">
        <v>289</v>
      </c>
      <c r="G50" s="309" t="s">
        <v>289</v>
      </c>
      <c r="H50" s="40" t="s">
        <v>58</v>
      </c>
      <c r="I50" s="309" t="s">
        <v>289</v>
      </c>
      <c r="J50" s="309" t="s">
        <v>289</v>
      </c>
      <c r="K50" s="309" t="s">
        <v>289</v>
      </c>
      <c r="L50" s="309" t="s">
        <v>289</v>
      </c>
      <c r="M50" s="309" t="s">
        <v>289</v>
      </c>
      <c r="N50" s="103"/>
      <c r="O50" s="103"/>
      <c r="P50" s="103"/>
      <c r="Q50" s="103"/>
      <c r="R50" s="103"/>
      <c r="S50" s="103"/>
      <c r="T50" s="103"/>
      <c r="U50" s="103"/>
      <c r="V50" s="103"/>
      <c r="Z50" s="104"/>
      <c r="AP50" s="80"/>
    </row>
    <row r="51" spans="1:42" s="95" customFormat="1" ht="21.75" customHeight="1" x14ac:dyDescent="0.25">
      <c r="A51" s="344"/>
      <c r="B51" s="344"/>
      <c r="C51" s="344"/>
      <c r="D51" s="344"/>
      <c r="E51" s="91" t="s">
        <v>249</v>
      </c>
      <c r="F51" s="309" t="s">
        <v>289</v>
      </c>
      <c r="G51" s="309" t="s">
        <v>289</v>
      </c>
      <c r="H51" s="40" t="s">
        <v>228</v>
      </c>
      <c r="I51" s="309" t="s">
        <v>289</v>
      </c>
      <c r="J51" s="309" t="s">
        <v>289</v>
      </c>
      <c r="K51" s="309" t="s">
        <v>289</v>
      </c>
      <c r="L51" s="309" t="s">
        <v>289</v>
      </c>
      <c r="M51" s="309" t="s">
        <v>289</v>
      </c>
      <c r="N51" s="103"/>
      <c r="O51" s="103"/>
      <c r="P51" s="103"/>
      <c r="Q51" s="103"/>
      <c r="R51" s="103"/>
      <c r="S51" s="103"/>
      <c r="T51" s="103"/>
      <c r="U51" s="103"/>
      <c r="V51" s="103"/>
      <c r="Z51" s="104"/>
      <c r="AP51" s="80"/>
    </row>
    <row r="52" spans="1:42" s="95" customFormat="1" ht="21.75" customHeight="1" x14ac:dyDescent="0.25">
      <c r="A52" s="345"/>
      <c r="B52" s="345"/>
      <c r="C52" s="345"/>
      <c r="D52" s="345"/>
      <c r="E52" s="91" t="s">
        <v>32</v>
      </c>
      <c r="F52" s="309" t="s">
        <v>289</v>
      </c>
      <c r="G52" s="309" t="s">
        <v>289</v>
      </c>
      <c r="H52" s="40" t="s">
        <v>39</v>
      </c>
      <c r="I52" s="309" t="s">
        <v>289</v>
      </c>
      <c r="J52" s="309" t="s">
        <v>289</v>
      </c>
      <c r="K52" s="309" t="s">
        <v>289</v>
      </c>
      <c r="L52" s="309" t="s">
        <v>289</v>
      </c>
      <c r="M52" s="309" t="s">
        <v>289</v>
      </c>
      <c r="N52" s="103"/>
      <c r="O52" s="103"/>
      <c r="P52" s="103"/>
      <c r="Q52" s="103"/>
      <c r="R52" s="103"/>
      <c r="S52" s="103"/>
      <c r="T52" s="103"/>
      <c r="U52" s="103"/>
      <c r="V52" s="103"/>
      <c r="Z52" s="104"/>
      <c r="AP52" s="80"/>
    </row>
    <row r="53" spans="1:42" s="95" customFormat="1" ht="39.950000000000003" customHeight="1" x14ac:dyDescent="0.25">
      <c r="A53" s="337">
        <v>1</v>
      </c>
      <c r="B53" s="334" t="s">
        <v>73</v>
      </c>
      <c r="C53" s="334" t="s">
        <v>74</v>
      </c>
      <c r="D53" s="334" t="s">
        <v>638</v>
      </c>
      <c r="E53" s="115" t="s">
        <v>633</v>
      </c>
      <c r="F53" s="159" t="s">
        <v>24</v>
      </c>
      <c r="G53" s="160" t="s">
        <v>25</v>
      </c>
      <c r="H53" s="179">
        <v>1</v>
      </c>
      <c r="I53" s="179">
        <v>0</v>
      </c>
      <c r="J53" s="179">
        <v>0</v>
      </c>
      <c r="K53" s="251">
        <v>12709.5</v>
      </c>
      <c r="L53" s="146">
        <v>0</v>
      </c>
      <c r="M53" s="146">
        <v>0</v>
      </c>
      <c r="N53" s="103"/>
      <c r="O53" s="103"/>
      <c r="P53" s="103"/>
      <c r="Q53" s="103"/>
      <c r="R53" s="103"/>
      <c r="S53" s="103"/>
      <c r="T53" s="103"/>
      <c r="U53" s="103"/>
      <c r="V53" s="103"/>
      <c r="Z53" s="104"/>
      <c r="AP53" s="80"/>
    </row>
    <row r="54" spans="1:42" s="95" customFormat="1" ht="20.100000000000001" customHeight="1" x14ac:dyDescent="0.25">
      <c r="A54" s="344"/>
      <c r="B54" s="344"/>
      <c r="C54" s="344"/>
      <c r="D54" s="344"/>
      <c r="E54" s="91" t="s">
        <v>248</v>
      </c>
      <c r="F54" s="309" t="s">
        <v>289</v>
      </c>
      <c r="G54" s="309" t="s">
        <v>289</v>
      </c>
      <c r="H54" s="40" t="s">
        <v>230</v>
      </c>
      <c r="I54" s="309" t="s">
        <v>289</v>
      </c>
      <c r="J54" s="309" t="s">
        <v>289</v>
      </c>
      <c r="K54" s="309" t="s">
        <v>289</v>
      </c>
      <c r="L54" s="309" t="s">
        <v>289</v>
      </c>
      <c r="M54" s="309" t="s">
        <v>289</v>
      </c>
      <c r="N54" s="103"/>
      <c r="O54" s="103"/>
      <c r="P54" s="103"/>
      <c r="Q54" s="103"/>
      <c r="R54" s="103"/>
      <c r="S54" s="103"/>
      <c r="T54" s="103"/>
      <c r="U54" s="103"/>
      <c r="V54" s="103"/>
      <c r="Z54" s="104"/>
      <c r="AP54" s="80"/>
    </row>
    <row r="55" spans="1:42" s="95" customFormat="1" ht="20.100000000000001" customHeight="1" x14ac:dyDescent="0.25">
      <c r="A55" s="344"/>
      <c r="B55" s="344"/>
      <c r="C55" s="344"/>
      <c r="D55" s="344"/>
      <c r="E55" s="91" t="s">
        <v>249</v>
      </c>
      <c r="F55" s="309" t="s">
        <v>289</v>
      </c>
      <c r="G55" s="309" t="s">
        <v>289</v>
      </c>
      <c r="H55" s="40" t="s">
        <v>228</v>
      </c>
      <c r="I55" s="309" t="s">
        <v>289</v>
      </c>
      <c r="J55" s="309" t="s">
        <v>289</v>
      </c>
      <c r="K55" s="309" t="s">
        <v>289</v>
      </c>
      <c r="L55" s="309" t="s">
        <v>289</v>
      </c>
      <c r="M55" s="309" t="s">
        <v>289</v>
      </c>
      <c r="N55" s="103"/>
      <c r="O55" s="103"/>
      <c r="P55" s="103"/>
      <c r="Q55" s="103"/>
      <c r="R55" s="103"/>
      <c r="S55" s="103"/>
      <c r="T55" s="103"/>
      <c r="U55" s="103"/>
      <c r="V55" s="103"/>
      <c r="Z55" s="104"/>
      <c r="AP55" s="80"/>
    </row>
    <row r="56" spans="1:42" s="95" customFormat="1" ht="20.100000000000001" customHeight="1" x14ac:dyDescent="0.25">
      <c r="A56" s="345"/>
      <c r="B56" s="345"/>
      <c r="C56" s="345"/>
      <c r="D56" s="345"/>
      <c r="E56" s="91" t="s">
        <v>32</v>
      </c>
      <c r="F56" s="309" t="s">
        <v>289</v>
      </c>
      <c r="G56" s="309" t="s">
        <v>289</v>
      </c>
      <c r="H56" s="40" t="s">
        <v>39</v>
      </c>
      <c r="I56" s="309" t="s">
        <v>289</v>
      </c>
      <c r="J56" s="309" t="s">
        <v>289</v>
      </c>
      <c r="K56" s="309" t="s">
        <v>289</v>
      </c>
      <c r="L56" s="309" t="s">
        <v>289</v>
      </c>
      <c r="M56" s="309" t="s">
        <v>289</v>
      </c>
      <c r="N56" s="103"/>
      <c r="O56" s="103"/>
      <c r="P56" s="103"/>
      <c r="Q56" s="103"/>
      <c r="R56" s="103"/>
      <c r="S56" s="103"/>
      <c r="T56" s="103"/>
      <c r="U56" s="103"/>
      <c r="V56" s="103"/>
      <c r="Z56" s="104"/>
      <c r="AP56" s="80"/>
    </row>
    <row r="57" spans="1:42" s="95" customFormat="1" ht="39.950000000000003" customHeight="1" x14ac:dyDescent="0.25">
      <c r="A57" s="337">
        <v>1</v>
      </c>
      <c r="B57" s="334" t="s">
        <v>73</v>
      </c>
      <c r="C57" s="334" t="s">
        <v>74</v>
      </c>
      <c r="D57" s="334" t="s">
        <v>638</v>
      </c>
      <c r="E57" s="115" t="s">
        <v>479</v>
      </c>
      <c r="F57" s="159" t="s">
        <v>24</v>
      </c>
      <c r="G57" s="160" t="s">
        <v>25</v>
      </c>
      <c r="H57" s="179">
        <v>1</v>
      </c>
      <c r="I57" s="179">
        <v>0</v>
      </c>
      <c r="J57" s="179">
        <v>0</v>
      </c>
      <c r="K57" s="251">
        <v>15578.93</v>
      </c>
      <c r="L57" s="146">
        <v>0</v>
      </c>
      <c r="M57" s="146">
        <v>0</v>
      </c>
      <c r="N57" s="103"/>
      <c r="O57" s="103"/>
      <c r="P57" s="103"/>
      <c r="Q57" s="103"/>
      <c r="R57" s="103"/>
      <c r="S57" s="103"/>
      <c r="T57" s="103"/>
      <c r="U57" s="103"/>
      <c r="V57" s="103"/>
      <c r="Z57" s="104"/>
      <c r="AP57" s="80"/>
    </row>
    <row r="58" spans="1:42" s="95" customFormat="1" ht="20.100000000000001" customHeight="1" x14ac:dyDescent="0.25">
      <c r="A58" s="344"/>
      <c r="B58" s="344"/>
      <c r="C58" s="344"/>
      <c r="D58" s="344"/>
      <c r="E58" s="91" t="s">
        <v>248</v>
      </c>
      <c r="F58" s="309" t="s">
        <v>289</v>
      </c>
      <c r="G58" s="309" t="s">
        <v>289</v>
      </c>
      <c r="H58" s="40" t="s">
        <v>229</v>
      </c>
      <c r="I58" s="309" t="s">
        <v>289</v>
      </c>
      <c r="J58" s="309" t="s">
        <v>289</v>
      </c>
      <c r="K58" s="309" t="s">
        <v>289</v>
      </c>
      <c r="L58" s="309" t="s">
        <v>289</v>
      </c>
      <c r="M58" s="309" t="s">
        <v>289</v>
      </c>
      <c r="N58" s="103"/>
      <c r="O58" s="103"/>
      <c r="P58" s="103"/>
      <c r="Q58" s="103"/>
      <c r="R58" s="103"/>
      <c r="S58" s="103"/>
      <c r="T58" s="103"/>
      <c r="U58" s="103"/>
      <c r="V58" s="103"/>
      <c r="Z58" s="104"/>
      <c r="AP58" s="80"/>
    </row>
    <row r="59" spans="1:42" s="95" customFormat="1" ht="20.100000000000001" customHeight="1" x14ac:dyDescent="0.25">
      <c r="A59" s="344"/>
      <c r="B59" s="344"/>
      <c r="C59" s="344"/>
      <c r="D59" s="344"/>
      <c r="E59" s="91" t="s">
        <v>249</v>
      </c>
      <c r="F59" s="309" t="s">
        <v>289</v>
      </c>
      <c r="G59" s="309" t="s">
        <v>289</v>
      </c>
      <c r="H59" s="40" t="s">
        <v>228</v>
      </c>
      <c r="I59" s="309" t="s">
        <v>289</v>
      </c>
      <c r="J59" s="309" t="s">
        <v>289</v>
      </c>
      <c r="K59" s="309" t="s">
        <v>289</v>
      </c>
      <c r="L59" s="309" t="s">
        <v>289</v>
      </c>
      <c r="M59" s="309" t="s">
        <v>289</v>
      </c>
      <c r="N59" s="103"/>
      <c r="O59" s="103"/>
      <c r="P59" s="103"/>
      <c r="Q59" s="103"/>
      <c r="R59" s="103"/>
      <c r="S59" s="103"/>
      <c r="T59" s="103"/>
      <c r="U59" s="103"/>
      <c r="V59" s="103"/>
      <c r="Z59" s="104"/>
      <c r="AP59" s="80"/>
    </row>
    <row r="60" spans="1:42" s="95" customFormat="1" ht="20.100000000000001" customHeight="1" x14ac:dyDescent="0.25">
      <c r="A60" s="345"/>
      <c r="B60" s="345"/>
      <c r="C60" s="345"/>
      <c r="D60" s="345"/>
      <c r="E60" s="91" t="s">
        <v>32</v>
      </c>
      <c r="F60" s="309" t="s">
        <v>289</v>
      </c>
      <c r="G60" s="309" t="s">
        <v>289</v>
      </c>
      <c r="H60" s="40" t="s">
        <v>39</v>
      </c>
      <c r="I60" s="309" t="s">
        <v>289</v>
      </c>
      <c r="J60" s="309" t="s">
        <v>289</v>
      </c>
      <c r="K60" s="309" t="s">
        <v>289</v>
      </c>
      <c r="L60" s="309" t="s">
        <v>289</v>
      </c>
      <c r="M60" s="309" t="s">
        <v>289</v>
      </c>
      <c r="N60" s="103"/>
      <c r="O60" s="103"/>
      <c r="P60" s="103"/>
      <c r="Q60" s="103"/>
      <c r="R60" s="103"/>
      <c r="S60" s="103"/>
      <c r="T60" s="103"/>
      <c r="U60" s="103"/>
      <c r="V60" s="103"/>
      <c r="Z60" s="104"/>
      <c r="AP60" s="80"/>
    </row>
    <row r="61" spans="1:42" s="95" customFormat="1" ht="39.950000000000003" customHeight="1" x14ac:dyDescent="0.25">
      <c r="A61" s="337">
        <v>1</v>
      </c>
      <c r="B61" s="334" t="s">
        <v>73</v>
      </c>
      <c r="C61" s="334" t="s">
        <v>74</v>
      </c>
      <c r="D61" s="334" t="s">
        <v>638</v>
      </c>
      <c r="E61" s="115" t="s">
        <v>480</v>
      </c>
      <c r="F61" s="159" t="s">
        <v>24</v>
      </c>
      <c r="G61" s="160" t="s">
        <v>25</v>
      </c>
      <c r="H61" s="179">
        <v>1</v>
      </c>
      <c r="I61" s="179">
        <v>0</v>
      </c>
      <c r="J61" s="179">
        <v>0</v>
      </c>
      <c r="K61" s="251">
        <v>9291.1200000000008</v>
      </c>
      <c r="L61" s="146">
        <v>0</v>
      </c>
      <c r="M61" s="146">
        <v>0</v>
      </c>
      <c r="N61" s="103"/>
      <c r="O61" s="103"/>
      <c r="P61" s="103"/>
      <c r="Q61" s="103"/>
      <c r="R61" s="103"/>
      <c r="S61" s="103"/>
      <c r="T61" s="103"/>
      <c r="U61" s="103"/>
      <c r="V61" s="103"/>
      <c r="Z61" s="104"/>
      <c r="AP61" s="80"/>
    </row>
    <row r="62" spans="1:42" s="95" customFormat="1" ht="20.100000000000001" customHeight="1" x14ac:dyDescent="0.25">
      <c r="A62" s="344"/>
      <c r="B62" s="344"/>
      <c r="C62" s="344"/>
      <c r="D62" s="344"/>
      <c r="E62" s="91" t="s">
        <v>248</v>
      </c>
      <c r="F62" s="309" t="s">
        <v>289</v>
      </c>
      <c r="G62" s="309" t="s">
        <v>289</v>
      </c>
      <c r="H62" s="40" t="s">
        <v>229</v>
      </c>
      <c r="I62" s="309" t="s">
        <v>289</v>
      </c>
      <c r="J62" s="309" t="s">
        <v>289</v>
      </c>
      <c r="K62" s="309" t="s">
        <v>289</v>
      </c>
      <c r="L62" s="309" t="s">
        <v>289</v>
      </c>
      <c r="M62" s="309" t="s">
        <v>289</v>
      </c>
      <c r="N62" s="103"/>
      <c r="O62" s="103"/>
      <c r="P62" s="103"/>
      <c r="Q62" s="103"/>
      <c r="R62" s="103"/>
      <c r="S62" s="103"/>
      <c r="T62" s="103"/>
      <c r="U62" s="103"/>
      <c r="V62" s="103"/>
      <c r="Z62" s="104"/>
      <c r="AP62" s="80"/>
    </row>
    <row r="63" spans="1:42" s="95" customFormat="1" ht="20.100000000000001" customHeight="1" x14ac:dyDescent="0.25">
      <c r="A63" s="344"/>
      <c r="B63" s="344"/>
      <c r="C63" s="344"/>
      <c r="D63" s="344"/>
      <c r="E63" s="91" t="s">
        <v>249</v>
      </c>
      <c r="F63" s="309" t="s">
        <v>289</v>
      </c>
      <c r="G63" s="309" t="s">
        <v>289</v>
      </c>
      <c r="H63" s="40" t="s">
        <v>228</v>
      </c>
      <c r="I63" s="309" t="s">
        <v>289</v>
      </c>
      <c r="J63" s="309" t="s">
        <v>289</v>
      </c>
      <c r="K63" s="309" t="s">
        <v>289</v>
      </c>
      <c r="L63" s="309" t="s">
        <v>289</v>
      </c>
      <c r="M63" s="309" t="s">
        <v>289</v>
      </c>
      <c r="N63" s="103"/>
      <c r="O63" s="103"/>
      <c r="P63" s="103"/>
      <c r="Q63" s="103"/>
      <c r="R63" s="103"/>
      <c r="S63" s="103"/>
      <c r="T63" s="103"/>
      <c r="U63" s="103"/>
      <c r="V63" s="103"/>
      <c r="Z63" s="104"/>
      <c r="AP63" s="80"/>
    </row>
    <row r="64" spans="1:42" s="95" customFormat="1" ht="20.100000000000001" customHeight="1" x14ac:dyDescent="0.25">
      <c r="A64" s="345"/>
      <c r="B64" s="345"/>
      <c r="C64" s="345"/>
      <c r="D64" s="345"/>
      <c r="E64" s="91" t="s">
        <v>32</v>
      </c>
      <c r="F64" s="309" t="s">
        <v>289</v>
      </c>
      <c r="G64" s="309" t="s">
        <v>289</v>
      </c>
      <c r="H64" s="40" t="s">
        <v>39</v>
      </c>
      <c r="I64" s="309" t="s">
        <v>289</v>
      </c>
      <c r="J64" s="309" t="s">
        <v>289</v>
      </c>
      <c r="K64" s="309" t="s">
        <v>289</v>
      </c>
      <c r="L64" s="309" t="s">
        <v>289</v>
      </c>
      <c r="M64" s="309" t="s">
        <v>289</v>
      </c>
      <c r="N64" s="103"/>
      <c r="O64" s="103"/>
      <c r="P64" s="103"/>
      <c r="Q64" s="103"/>
      <c r="R64" s="103"/>
      <c r="S64" s="103"/>
      <c r="T64" s="103"/>
      <c r="U64" s="103"/>
      <c r="V64" s="103"/>
      <c r="Z64" s="104"/>
      <c r="AP64" s="80"/>
    </row>
    <row r="65" spans="1:42" s="95" customFormat="1" ht="39.950000000000003" customHeight="1" x14ac:dyDescent="0.25">
      <c r="A65" s="337">
        <v>1</v>
      </c>
      <c r="B65" s="334" t="s">
        <v>73</v>
      </c>
      <c r="C65" s="334" t="s">
        <v>74</v>
      </c>
      <c r="D65" s="334" t="s">
        <v>638</v>
      </c>
      <c r="E65" s="115" t="s">
        <v>481</v>
      </c>
      <c r="F65" s="159" t="s">
        <v>24</v>
      </c>
      <c r="G65" s="160" t="s">
        <v>25</v>
      </c>
      <c r="H65" s="179">
        <v>1</v>
      </c>
      <c r="I65" s="179">
        <v>0</v>
      </c>
      <c r="J65" s="179">
        <v>0</v>
      </c>
      <c r="K65" s="251">
        <v>7574.28</v>
      </c>
      <c r="L65" s="146">
        <v>0</v>
      </c>
      <c r="M65" s="146">
        <v>0</v>
      </c>
      <c r="N65" s="103"/>
      <c r="O65" s="103"/>
      <c r="P65" s="103"/>
      <c r="Q65" s="103"/>
      <c r="R65" s="103"/>
      <c r="S65" s="103"/>
      <c r="T65" s="103"/>
      <c r="U65" s="103"/>
      <c r="V65" s="103"/>
      <c r="Z65" s="104"/>
      <c r="AP65" s="80"/>
    </row>
    <row r="66" spans="1:42" s="95" customFormat="1" ht="20.100000000000001" customHeight="1" x14ac:dyDescent="0.25">
      <c r="A66" s="344"/>
      <c r="B66" s="344"/>
      <c r="C66" s="344"/>
      <c r="D66" s="344"/>
      <c r="E66" s="91" t="s">
        <v>248</v>
      </c>
      <c r="F66" s="309" t="s">
        <v>289</v>
      </c>
      <c r="G66" s="309" t="s">
        <v>289</v>
      </c>
      <c r="H66" s="40" t="s">
        <v>229</v>
      </c>
      <c r="I66" s="309" t="s">
        <v>289</v>
      </c>
      <c r="J66" s="309" t="s">
        <v>289</v>
      </c>
      <c r="K66" s="309" t="s">
        <v>289</v>
      </c>
      <c r="L66" s="309" t="s">
        <v>289</v>
      </c>
      <c r="M66" s="309" t="s">
        <v>289</v>
      </c>
      <c r="N66" s="103"/>
      <c r="O66" s="103"/>
      <c r="P66" s="103"/>
      <c r="Q66" s="103"/>
      <c r="R66" s="103"/>
      <c r="S66" s="103"/>
      <c r="T66" s="103"/>
      <c r="U66" s="103"/>
      <c r="V66" s="103"/>
      <c r="Z66" s="104"/>
      <c r="AP66" s="80"/>
    </row>
    <row r="67" spans="1:42" s="95" customFormat="1" ht="20.100000000000001" customHeight="1" x14ac:dyDescent="0.25">
      <c r="A67" s="344"/>
      <c r="B67" s="344"/>
      <c r="C67" s="344"/>
      <c r="D67" s="344"/>
      <c r="E67" s="91" t="s">
        <v>249</v>
      </c>
      <c r="F67" s="309" t="s">
        <v>289</v>
      </c>
      <c r="G67" s="309" t="s">
        <v>289</v>
      </c>
      <c r="H67" s="40" t="s">
        <v>228</v>
      </c>
      <c r="I67" s="309" t="s">
        <v>289</v>
      </c>
      <c r="J67" s="309" t="s">
        <v>289</v>
      </c>
      <c r="K67" s="309" t="s">
        <v>289</v>
      </c>
      <c r="L67" s="309" t="s">
        <v>289</v>
      </c>
      <c r="M67" s="309" t="s">
        <v>289</v>
      </c>
      <c r="N67" s="103"/>
      <c r="O67" s="103"/>
      <c r="P67" s="103"/>
      <c r="Q67" s="103"/>
      <c r="R67" s="103"/>
      <c r="S67" s="103"/>
      <c r="T67" s="103"/>
      <c r="U67" s="103"/>
      <c r="V67" s="103"/>
      <c r="Z67" s="104"/>
      <c r="AP67" s="80"/>
    </row>
    <row r="68" spans="1:42" s="95" customFormat="1" ht="20.100000000000001" customHeight="1" x14ac:dyDescent="0.25">
      <c r="A68" s="345"/>
      <c r="B68" s="345"/>
      <c r="C68" s="345"/>
      <c r="D68" s="345"/>
      <c r="E68" s="91" t="s">
        <v>32</v>
      </c>
      <c r="F68" s="309" t="s">
        <v>289</v>
      </c>
      <c r="G68" s="309" t="s">
        <v>289</v>
      </c>
      <c r="H68" s="40" t="s">
        <v>39</v>
      </c>
      <c r="I68" s="309" t="s">
        <v>289</v>
      </c>
      <c r="J68" s="309" t="s">
        <v>289</v>
      </c>
      <c r="K68" s="309" t="s">
        <v>289</v>
      </c>
      <c r="L68" s="309" t="s">
        <v>289</v>
      </c>
      <c r="M68" s="309" t="s">
        <v>289</v>
      </c>
      <c r="N68" s="103"/>
      <c r="O68" s="103"/>
      <c r="P68" s="103"/>
      <c r="Q68" s="103"/>
      <c r="R68" s="103"/>
      <c r="S68" s="103"/>
      <c r="T68" s="103"/>
      <c r="U68" s="103"/>
      <c r="V68" s="103"/>
      <c r="Z68" s="104"/>
      <c r="AP68" s="80"/>
    </row>
    <row r="69" spans="1:42" s="95" customFormat="1" ht="39.950000000000003" customHeight="1" x14ac:dyDescent="0.25">
      <c r="A69" s="337">
        <v>1</v>
      </c>
      <c r="B69" s="334" t="s">
        <v>73</v>
      </c>
      <c r="C69" s="334" t="s">
        <v>74</v>
      </c>
      <c r="D69" s="334" t="s">
        <v>638</v>
      </c>
      <c r="E69" s="115" t="s">
        <v>482</v>
      </c>
      <c r="F69" s="159" t="s">
        <v>24</v>
      </c>
      <c r="G69" s="160" t="s">
        <v>25</v>
      </c>
      <c r="H69" s="179">
        <v>1</v>
      </c>
      <c r="I69" s="179">
        <v>0</v>
      </c>
      <c r="J69" s="179">
        <v>0</v>
      </c>
      <c r="K69" s="251">
        <v>11352.79</v>
      </c>
      <c r="L69" s="146">
        <v>0</v>
      </c>
      <c r="M69" s="146">
        <v>0</v>
      </c>
      <c r="N69" s="103"/>
      <c r="O69" s="103"/>
      <c r="P69" s="103"/>
      <c r="Q69" s="103"/>
      <c r="R69" s="103"/>
      <c r="S69" s="103"/>
      <c r="T69" s="103"/>
      <c r="U69" s="103"/>
      <c r="V69" s="103"/>
      <c r="Z69" s="104"/>
      <c r="AP69" s="80"/>
    </row>
    <row r="70" spans="1:42" s="95" customFormat="1" ht="20.100000000000001" customHeight="1" x14ac:dyDescent="0.25">
      <c r="A70" s="344"/>
      <c r="B70" s="344"/>
      <c r="C70" s="344"/>
      <c r="D70" s="344"/>
      <c r="E70" s="91" t="s">
        <v>248</v>
      </c>
      <c r="F70" s="309" t="s">
        <v>289</v>
      </c>
      <c r="G70" s="309" t="s">
        <v>289</v>
      </c>
      <c r="H70" s="40" t="s">
        <v>229</v>
      </c>
      <c r="I70" s="309" t="s">
        <v>289</v>
      </c>
      <c r="J70" s="309" t="s">
        <v>289</v>
      </c>
      <c r="K70" s="309" t="s">
        <v>289</v>
      </c>
      <c r="L70" s="309" t="s">
        <v>289</v>
      </c>
      <c r="M70" s="309" t="s">
        <v>289</v>
      </c>
      <c r="N70" s="103"/>
      <c r="O70" s="103"/>
      <c r="P70" s="103"/>
      <c r="Q70" s="103"/>
      <c r="R70" s="103"/>
      <c r="S70" s="103"/>
      <c r="T70" s="103"/>
      <c r="U70" s="103"/>
      <c r="V70" s="103"/>
      <c r="Z70" s="104"/>
      <c r="AP70" s="80"/>
    </row>
    <row r="71" spans="1:42" s="95" customFormat="1" ht="20.100000000000001" customHeight="1" x14ac:dyDescent="0.25">
      <c r="A71" s="344"/>
      <c r="B71" s="344"/>
      <c r="C71" s="344"/>
      <c r="D71" s="344"/>
      <c r="E71" s="91" t="s">
        <v>249</v>
      </c>
      <c r="F71" s="309" t="s">
        <v>289</v>
      </c>
      <c r="G71" s="309" t="s">
        <v>289</v>
      </c>
      <c r="H71" s="40" t="s">
        <v>228</v>
      </c>
      <c r="I71" s="309" t="s">
        <v>289</v>
      </c>
      <c r="J71" s="309" t="s">
        <v>289</v>
      </c>
      <c r="K71" s="309" t="s">
        <v>289</v>
      </c>
      <c r="L71" s="309" t="s">
        <v>289</v>
      </c>
      <c r="M71" s="309" t="s">
        <v>289</v>
      </c>
      <c r="N71" s="103"/>
      <c r="O71" s="103"/>
      <c r="P71" s="103"/>
      <c r="Q71" s="103"/>
      <c r="R71" s="103"/>
      <c r="S71" s="103"/>
      <c r="T71" s="103"/>
      <c r="U71" s="103"/>
      <c r="V71" s="103"/>
      <c r="Z71" s="104"/>
      <c r="AP71" s="80"/>
    </row>
    <row r="72" spans="1:42" s="95" customFormat="1" ht="20.100000000000001" customHeight="1" x14ac:dyDescent="0.25">
      <c r="A72" s="345"/>
      <c r="B72" s="345"/>
      <c r="C72" s="345"/>
      <c r="D72" s="345"/>
      <c r="E72" s="91" t="s">
        <v>32</v>
      </c>
      <c r="F72" s="309" t="s">
        <v>289</v>
      </c>
      <c r="G72" s="309" t="s">
        <v>289</v>
      </c>
      <c r="H72" s="40" t="s">
        <v>39</v>
      </c>
      <c r="I72" s="309" t="s">
        <v>289</v>
      </c>
      <c r="J72" s="309" t="s">
        <v>289</v>
      </c>
      <c r="K72" s="309" t="s">
        <v>289</v>
      </c>
      <c r="L72" s="309" t="s">
        <v>289</v>
      </c>
      <c r="M72" s="309" t="s">
        <v>289</v>
      </c>
      <c r="N72" s="103"/>
      <c r="O72" s="103"/>
      <c r="P72" s="103"/>
      <c r="Q72" s="103"/>
      <c r="R72" s="103"/>
      <c r="S72" s="103"/>
      <c r="T72" s="103"/>
      <c r="U72" s="103"/>
      <c r="V72" s="103"/>
      <c r="Z72" s="104"/>
      <c r="AP72" s="80"/>
    </row>
    <row r="73" spans="1:42" s="95" customFormat="1" ht="39.950000000000003" customHeight="1" x14ac:dyDescent="0.25">
      <c r="A73" s="337">
        <v>1</v>
      </c>
      <c r="B73" s="334" t="s">
        <v>73</v>
      </c>
      <c r="C73" s="334" t="s">
        <v>74</v>
      </c>
      <c r="D73" s="334" t="s">
        <v>638</v>
      </c>
      <c r="E73" s="115" t="s">
        <v>483</v>
      </c>
      <c r="F73" s="159" t="s">
        <v>24</v>
      </c>
      <c r="G73" s="160" t="s">
        <v>25</v>
      </c>
      <c r="H73" s="179">
        <v>1</v>
      </c>
      <c r="I73" s="179">
        <v>0</v>
      </c>
      <c r="J73" s="179">
        <v>0</v>
      </c>
      <c r="K73" s="251">
        <v>7546.1</v>
      </c>
      <c r="L73" s="146">
        <v>0</v>
      </c>
      <c r="M73" s="146">
        <v>0</v>
      </c>
      <c r="N73" s="103"/>
      <c r="O73" s="103"/>
      <c r="P73" s="103"/>
      <c r="Q73" s="103"/>
      <c r="R73" s="103"/>
      <c r="S73" s="103"/>
      <c r="T73" s="103"/>
      <c r="U73" s="103"/>
      <c r="V73" s="103"/>
      <c r="Z73" s="104"/>
      <c r="AP73" s="80"/>
    </row>
    <row r="74" spans="1:42" s="95" customFormat="1" ht="20.100000000000001" customHeight="1" x14ac:dyDescent="0.25">
      <c r="A74" s="344"/>
      <c r="B74" s="344"/>
      <c r="C74" s="344"/>
      <c r="D74" s="344"/>
      <c r="E74" s="91" t="s">
        <v>248</v>
      </c>
      <c r="F74" s="309" t="s">
        <v>289</v>
      </c>
      <c r="G74" s="309" t="s">
        <v>289</v>
      </c>
      <c r="H74" s="40" t="s">
        <v>229</v>
      </c>
      <c r="I74" s="309" t="s">
        <v>289</v>
      </c>
      <c r="J74" s="309" t="s">
        <v>289</v>
      </c>
      <c r="K74" s="309" t="s">
        <v>289</v>
      </c>
      <c r="L74" s="309" t="s">
        <v>289</v>
      </c>
      <c r="M74" s="309" t="s">
        <v>289</v>
      </c>
      <c r="N74" s="103"/>
      <c r="O74" s="103"/>
      <c r="P74" s="103"/>
      <c r="Q74" s="103"/>
      <c r="R74" s="103"/>
      <c r="S74" s="103"/>
      <c r="T74" s="103"/>
      <c r="U74" s="103"/>
      <c r="V74" s="103"/>
      <c r="Z74" s="104"/>
      <c r="AP74" s="80"/>
    </row>
    <row r="75" spans="1:42" s="95" customFormat="1" ht="20.100000000000001" customHeight="1" x14ac:dyDescent="0.25">
      <c r="A75" s="344"/>
      <c r="B75" s="344"/>
      <c r="C75" s="344"/>
      <c r="D75" s="344"/>
      <c r="E75" s="91" t="s">
        <v>249</v>
      </c>
      <c r="F75" s="309" t="s">
        <v>289</v>
      </c>
      <c r="G75" s="309" t="s">
        <v>289</v>
      </c>
      <c r="H75" s="40" t="s">
        <v>228</v>
      </c>
      <c r="I75" s="309" t="s">
        <v>289</v>
      </c>
      <c r="J75" s="309" t="s">
        <v>289</v>
      </c>
      <c r="K75" s="309" t="s">
        <v>289</v>
      </c>
      <c r="L75" s="309" t="s">
        <v>289</v>
      </c>
      <c r="M75" s="309" t="s">
        <v>289</v>
      </c>
      <c r="N75" s="103"/>
      <c r="O75" s="103"/>
      <c r="P75" s="103"/>
      <c r="Q75" s="103"/>
      <c r="R75" s="103"/>
      <c r="S75" s="103"/>
      <c r="T75" s="103"/>
      <c r="U75" s="103"/>
      <c r="V75" s="103"/>
      <c r="Z75" s="104"/>
      <c r="AP75" s="80"/>
    </row>
    <row r="76" spans="1:42" s="95" customFormat="1" ht="20.100000000000001" customHeight="1" x14ac:dyDescent="0.25">
      <c r="A76" s="345"/>
      <c r="B76" s="345"/>
      <c r="C76" s="345"/>
      <c r="D76" s="345"/>
      <c r="E76" s="91" t="s">
        <v>32</v>
      </c>
      <c r="F76" s="309" t="s">
        <v>289</v>
      </c>
      <c r="G76" s="309" t="s">
        <v>289</v>
      </c>
      <c r="H76" s="40" t="s">
        <v>39</v>
      </c>
      <c r="I76" s="309" t="s">
        <v>289</v>
      </c>
      <c r="J76" s="309" t="s">
        <v>289</v>
      </c>
      <c r="K76" s="309" t="s">
        <v>289</v>
      </c>
      <c r="L76" s="309" t="s">
        <v>289</v>
      </c>
      <c r="M76" s="309" t="s">
        <v>289</v>
      </c>
      <c r="N76" s="103"/>
      <c r="O76" s="103"/>
      <c r="P76" s="103"/>
      <c r="Q76" s="103"/>
      <c r="R76" s="103"/>
      <c r="S76" s="103"/>
      <c r="T76" s="103"/>
      <c r="U76" s="103"/>
      <c r="V76" s="103"/>
      <c r="Z76" s="104"/>
      <c r="AP76" s="80"/>
    </row>
    <row r="77" spans="1:42" s="95" customFormat="1" ht="39.950000000000003" customHeight="1" x14ac:dyDescent="0.25">
      <c r="A77" s="337">
        <v>1</v>
      </c>
      <c r="B77" s="334" t="s">
        <v>73</v>
      </c>
      <c r="C77" s="334" t="s">
        <v>74</v>
      </c>
      <c r="D77" s="334" t="s">
        <v>638</v>
      </c>
      <c r="E77" s="115" t="s">
        <v>484</v>
      </c>
      <c r="F77" s="159" t="s">
        <v>24</v>
      </c>
      <c r="G77" s="160" t="s">
        <v>25</v>
      </c>
      <c r="H77" s="179">
        <v>1</v>
      </c>
      <c r="I77" s="179">
        <v>0</v>
      </c>
      <c r="J77" s="179">
        <v>0</v>
      </c>
      <c r="K77" s="251">
        <v>9254.49</v>
      </c>
      <c r="L77" s="146">
        <v>0</v>
      </c>
      <c r="M77" s="146">
        <v>0</v>
      </c>
      <c r="N77" s="103"/>
      <c r="O77" s="103"/>
      <c r="P77" s="103"/>
      <c r="Q77" s="103"/>
      <c r="R77" s="103"/>
      <c r="S77" s="103"/>
      <c r="T77" s="103"/>
      <c r="U77" s="103"/>
      <c r="V77" s="103"/>
      <c r="Z77" s="104"/>
      <c r="AP77" s="80"/>
    </row>
    <row r="78" spans="1:42" s="95" customFormat="1" ht="20.100000000000001" customHeight="1" x14ac:dyDescent="0.25">
      <c r="A78" s="344"/>
      <c r="B78" s="344"/>
      <c r="C78" s="344"/>
      <c r="D78" s="344"/>
      <c r="E78" s="91" t="s">
        <v>248</v>
      </c>
      <c r="F78" s="309" t="s">
        <v>289</v>
      </c>
      <c r="G78" s="309" t="s">
        <v>289</v>
      </c>
      <c r="H78" s="40" t="s">
        <v>229</v>
      </c>
      <c r="I78" s="309" t="s">
        <v>289</v>
      </c>
      <c r="J78" s="309" t="s">
        <v>289</v>
      </c>
      <c r="K78" s="309" t="s">
        <v>289</v>
      </c>
      <c r="L78" s="309" t="s">
        <v>289</v>
      </c>
      <c r="M78" s="309" t="s">
        <v>289</v>
      </c>
      <c r="N78" s="103"/>
      <c r="O78" s="103"/>
      <c r="P78" s="103"/>
      <c r="Q78" s="103"/>
      <c r="R78" s="103"/>
      <c r="S78" s="103"/>
      <c r="T78" s="103"/>
      <c r="U78" s="103"/>
      <c r="V78" s="103"/>
      <c r="Z78" s="104"/>
      <c r="AP78" s="80"/>
    </row>
    <row r="79" spans="1:42" s="95" customFormat="1" ht="20.100000000000001" customHeight="1" x14ac:dyDescent="0.25">
      <c r="A79" s="344"/>
      <c r="B79" s="344"/>
      <c r="C79" s="344"/>
      <c r="D79" s="344"/>
      <c r="E79" s="91" t="s">
        <v>249</v>
      </c>
      <c r="F79" s="309" t="s">
        <v>289</v>
      </c>
      <c r="G79" s="309" t="s">
        <v>289</v>
      </c>
      <c r="H79" s="40" t="s">
        <v>228</v>
      </c>
      <c r="I79" s="309" t="s">
        <v>289</v>
      </c>
      <c r="J79" s="309" t="s">
        <v>289</v>
      </c>
      <c r="K79" s="309" t="s">
        <v>289</v>
      </c>
      <c r="L79" s="309" t="s">
        <v>289</v>
      </c>
      <c r="M79" s="309" t="s">
        <v>289</v>
      </c>
      <c r="N79" s="103"/>
      <c r="O79" s="103"/>
      <c r="P79" s="103"/>
      <c r="Q79" s="103"/>
      <c r="R79" s="103"/>
      <c r="S79" s="103"/>
      <c r="T79" s="103"/>
      <c r="U79" s="103"/>
      <c r="V79" s="103"/>
      <c r="Z79" s="104"/>
      <c r="AP79" s="80"/>
    </row>
    <row r="80" spans="1:42" s="95" customFormat="1" ht="20.100000000000001" customHeight="1" x14ac:dyDescent="0.25">
      <c r="A80" s="345"/>
      <c r="B80" s="345"/>
      <c r="C80" s="345"/>
      <c r="D80" s="345"/>
      <c r="E80" s="91" t="s">
        <v>32</v>
      </c>
      <c r="F80" s="309" t="s">
        <v>289</v>
      </c>
      <c r="G80" s="309" t="s">
        <v>289</v>
      </c>
      <c r="H80" s="40" t="s">
        <v>39</v>
      </c>
      <c r="I80" s="309" t="s">
        <v>289</v>
      </c>
      <c r="J80" s="309" t="s">
        <v>289</v>
      </c>
      <c r="K80" s="309" t="s">
        <v>289</v>
      </c>
      <c r="L80" s="309" t="s">
        <v>289</v>
      </c>
      <c r="M80" s="309" t="s">
        <v>289</v>
      </c>
      <c r="N80" s="103"/>
      <c r="O80" s="103"/>
      <c r="P80" s="103"/>
      <c r="Q80" s="103"/>
      <c r="R80" s="103"/>
      <c r="S80" s="103"/>
      <c r="T80" s="103"/>
      <c r="U80" s="103"/>
      <c r="V80" s="103"/>
      <c r="Z80" s="104"/>
      <c r="AP80" s="80"/>
    </row>
    <row r="81" spans="1:42" s="95" customFormat="1" ht="30" customHeight="1" x14ac:dyDescent="0.25">
      <c r="A81" s="336">
        <v>1</v>
      </c>
      <c r="B81" s="336" t="s">
        <v>73</v>
      </c>
      <c r="C81" s="336" t="s">
        <v>74</v>
      </c>
      <c r="D81" s="336" t="s">
        <v>76</v>
      </c>
      <c r="E81" s="109" t="s">
        <v>403</v>
      </c>
      <c r="F81" s="159" t="s">
        <v>24</v>
      </c>
      <c r="G81" s="97" t="s">
        <v>25</v>
      </c>
      <c r="H81" s="179">
        <v>0</v>
      </c>
      <c r="I81" s="179">
        <v>8</v>
      </c>
      <c r="J81" s="179">
        <v>0</v>
      </c>
      <c r="K81" s="133">
        <v>0</v>
      </c>
      <c r="L81" s="133">
        <v>100060.9</v>
      </c>
      <c r="M81" s="133">
        <v>0</v>
      </c>
      <c r="N81" s="103"/>
      <c r="O81" s="103"/>
      <c r="P81" s="103"/>
      <c r="Q81" s="103"/>
      <c r="R81" s="103"/>
      <c r="S81" s="103"/>
      <c r="T81" s="103"/>
      <c r="U81" s="103"/>
      <c r="V81" s="103"/>
      <c r="Z81" s="104"/>
      <c r="AP81" s="80"/>
    </row>
    <row r="82" spans="1:42" s="2" customFormat="1" ht="30" customHeight="1" x14ac:dyDescent="0.25">
      <c r="A82" s="337"/>
      <c r="B82" s="337"/>
      <c r="C82" s="337"/>
      <c r="D82" s="337"/>
      <c r="E82" s="277" t="s">
        <v>402</v>
      </c>
      <c r="F82" s="309" t="s">
        <v>289</v>
      </c>
      <c r="G82" s="309" t="s">
        <v>289</v>
      </c>
      <c r="H82" s="40" t="s">
        <v>38</v>
      </c>
      <c r="I82" s="309" t="s">
        <v>289</v>
      </c>
      <c r="J82" s="309" t="s">
        <v>289</v>
      </c>
      <c r="K82" s="309" t="s">
        <v>289</v>
      </c>
      <c r="L82" s="309" t="s">
        <v>289</v>
      </c>
      <c r="M82" s="309" t="s">
        <v>289</v>
      </c>
      <c r="N82" s="13"/>
      <c r="O82" s="13"/>
      <c r="P82" s="13"/>
      <c r="Q82" s="13"/>
      <c r="R82" s="13"/>
      <c r="S82" s="13"/>
      <c r="T82" s="13"/>
      <c r="U82" s="13"/>
      <c r="V82" s="13"/>
      <c r="W82" s="78"/>
      <c r="AP82" s="3"/>
    </row>
    <row r="83" spans="1:42" s="2" customFormat="1" ht="20.100000000000001" customHeight="1" x14ac:dyDescent="0.25">
      <c r="A83" s="337"/>
      <c r="B83" s="337"/>
      <c r="C83" s="337"/>
      <c r="D83" s="337"/>
      <c r="E83" s="91" t="s">
        <v>248</v>
      </c>
      <c r="F83" s="309" t="s">
        <v>289</v>
      </c>
      <c r="G83" s="309" t="s">
        <v>289</v>
      </c>
      <c r="H83" s="40" t="s">
        <v>19</v>
      </c>
      <c r="I83" s="40" t="s">
        <v>58</v>
      </c>
      <c r="J83" s="309" t="s">
        <v>289</v>
      </c>
      <c r="K83" s="309" t="s">
        <v>289</v>
      </c>
      <c r="L83" s="309" t="s">
        <v>289</v>
      </c>
      <c r="M83" s="309" t="s">
        <v>289</v>
      </c>
      <c r="N83" s="13"/>
      <c r="O83" s="13"/>
      <c r="P83" s="13"/>
      <c r="Q83" s="13"/>
      <c r="R83" s="13"/>
      <c r="S83" s="13"/>
      <c r="T83" s="13"/>
      <c r="U83" s="13"/>
      <c r="V83" s="13"/>
      <c r="W83" s="78"/>
      <c r="AP83" s="3"/>
    </row>
    <row r="84" spans="1:42" s="2" customFormat="1" ht="20.100000000000001" customHeight="1" x14ac:dyDescent="0.25">
      <c r="A84" s="337"/>
      <c r="B84" s="337"/>
      <c r="C84" s="337"/>
      <c r="D84" s="337"/>
      <c r="E84" s="91" t="s">
        <v>249</v>
      </c>
      <c r="F84" s="309" t="s">
        <v>289</v>
      </c>
      <c r="G84" s="309" t="s">
        <v>289</v>
      </c>
      <c r="H84" s="40" t="s">
        <v>19</v>
      </c>
      <c r="I84" s="40" t="s">
        <v>228</v>
      </c>
      <c r="J84" s="309" t="s">
        <v>289</v>
      </c>
      <c r="K84" s="309" t="s">
        <v>289</v>
      </c>
      <c r="L84" s="309" t="s">
        <v>289</v>
      </c>
      <c r="M84" s="309" t="s">
        <v>289</v>
      </c>
      <c r="N84" s="13"/>
      <c r="O84" s="13"/>
      <c r="P84" s="13"/>
      <c r="Q84" s="13"/>
      <c r="R84" s="13"/>
      <c r="S84" s="13"/>
      <c r="T84" s="13"/>
      <c r="U84" s="13"/>
      <c r="V84" s="13"/>
      <c r="W84" s="78"/>
      <c r="AP84" s="3"/>
    </row>
    <row r="85" spans="1:42" s="2" customFormat="1" ht="20.100000000000001" customHeight="1" x14ac:dyDescent="0.25">
      <c r="A85" s="338"/>
      <c r="B85" s="338"/>
      <c r="C85" s="338"/>
      <c r="D85" s="338"/>
      <c r="E85" s="91" t="s">
        <v>32</v>
      </c>
      <c r="F85" s="309" t="s">
        <v>289</v>
      </c>
      <c r="G85" s="309" t="s">
        <v>289</v>
      </c>
      <c r="H85" s="40" t="s">
        <v>19</v>
      </c>
      <c r="I85" s="40" t="s">
        <v>39</v>
      </c>
      <c r="J85" s="73" t="s">
        <v>19</v>
      </c>
      <c r="K85" s="73" t="s">
        <v>19</v>
      </c>
      <c r="L85" s="73" t="s">
        <v>19</v>
      </c>
      <c r="M85" s="73" t="s">
        <v>19</v>
      </c>
      <c r="N85" s="13"/>
      <c r="O85" s="13"/>
      <c r="P85" s="13"/>
      <c r="Q85" s="13"/>
      <c r="R85" s="13"/>
      <c r="S85" s="13"/>
      <c r="T85" s="13"/>
      <c r="U85" s="13"/>
      <c r="V85" s="13"/>
      <c r="AP85" s="3"/>
    </row>
    <row r="86" spans="1:42" s="2" customFormat="1" ht="30" customHeight="1" x14ac:dyDescent="0.25">
      <c r="A86" s="336">
        <v>1</v>
      </c>
      <c r="B86" s="336" t="s">
        <v>73</v>
      </c>
      <c r="C86" s="336" t="s">
        <v>74</v>
      </c>
      <c r="D86" s="336" t="s">
        <v>76</v>
      </c>
      <c r="E86" s="109" t="s">
        <v>404</v>
      </c>
      <c r="F86" s="159" t="s">
        <v>24</v>
      </c>
      <c r="G86" s="97" t="s">
        <v>25</v>
      </c>
      <c r="H86" s="179">
        <v>0</v>
      </c>
      <c r="I86" s="179">
        <v>0</v>
      </c>
      <c r="J86" s="179">
        <v>7</v>
      </c>
      <c r="K86" s="133">
        <v>0</v>
      </c>
      <c r="L86" s="133">
        <v>0</v>
      </c>
      <c r="M86" s="133">
        <v>100060.9</v>
      </c>
      <c r="N86" s="13"/>
      <c r="O86" s="13"/>
      <c r="P86" s="13"/>
      <c r="Q86" s="13"/>
      <c r="R86" s="13"/>
      <c r="S86" s="13"/>
      <c r="T86" s="13"/>
      <c r="U86" s="13"/>
      <c r="V86" s="13"/>
      <c r="AP86" s="3"/>
    </row>
    <row r="87" spans="1:42" s="2" customFormat="1" ht="35.25" customHeight="1" x14ac:dyDescent="0.25">
      <c r="A87" s="337"/>
      <c r="B87" s="337"/>
      <c r="C87" s="337"/>
      <c r="D87" s="337"/>
      <c r="E87" s="277" t="s">
        <v>405</v>
      </c>
      <c r="F87" s="309" t="s">
        <v>289</v>
      </c>
      <c r="G87" s="309" t="s">
        <v>289</v>
      </c>
      <c r="H87" s="309" t="s">
        <v>289</v>
      </c>
      <c r="I87" s="40" t="s">
        <v>38</v>
      </c>
      <c r="J87" s="73" t="s">
        <v>19</v>
      </c>
      <c r="K87" s="309" t="s">
        <v>289</v>
      </c>
      <c r="L87" s="309" t="s">
        <v>289</v>
      </c>
      <c r="M87" s="309" t="s">
        <v>289</v>
      </c>
      <c r="N87" s="13"/>
      <c r="O87" s="13"/>
      <c r="P87" s="13"/>
      <c r="Q87" s="13"/>
      <c r="R87" s="13"/>
      <c r="S87" s="13"/>
      <c r="T87" s="13"/>
      <c r="U87" s="13"/>
      <c r="V87" s="13"/>
      <c r="AP87" s="3"/>
    </row>
    <row r="88" spans="1:42" s="2" customFormat="1" ht="20.100000000000001" customHeight="1" x14ac:dyDescent="0.25">
      <c r="A88" s="337"/>
      <c r="B88" s="337"/>
      <c r="C88" s="337"/>
      <c r="D88" s="337"/>
      <c r="E88" s="91" t="s">
        <v>248</v>
      </c>
      <c r="F88" s="309" t="s">
        <v>289</v>
      </c>
      <c r="G88" s="309" t="s">
        <v>289</v>
      </c>
      <c r="H88" s="309" t="s">
        <v>289</v>
      </c>
      <c r="I88" s="309" t="s">
        <v>289</v>
      </c>
      <c r="J88" s="73" t="s">
        <v>58</v>
      </c>
      <c r="K88" s="309" t="s">
        <v>289</v>
      </c>
      <c r="L88" s="309" t="s">
        <v>289</v>
      </c>
      <c r="M88" s="309" t="s">
        <v>289</v>
      </c>
      <c r="N88" s="13"/>
      <c r="O88" s="13"/>
      <c r="P88" s="13"/>
      <c r="Q88" s="13"/>
      <c r="R88" s="13"/>
      <c r="S88" s="13"/>
      <c r="T88" s="13"/>
      <c r="U88" s="13"/>
      <c r="V88" s="13"/>
      <c r="W88" s="78"/>
      <c r="AP88" s="3"/>
    </row>
    <row r="89" spans="1:42" s="2" customFormat="1" ht="20.100000000000001" customHeight="1" x14ac:dyDescent="0.25">
      <c r="A89" s="337"/>
      <c r="B89" s="337"/>
      <c r="C89" s="337"/>
      <c r="D89" s="337"/>
      <c r="E89" s="91" t="s">
        <v>249</v>
      </c>
      <c r="F89" s="309" t="s">
        <v>289</v>
      </c>
      <c r="G89" s="309" t="s">
        <v>289</v>
      </c>
      <c r="H89" s="309" t="s">
        <v>289</v>
      </c>
      <c r="I89" s="309" t="s">
        <v>289</v>
      </c>
      <c r="J89" s="73" t="s">
        <v>228</v>
      </c>
      <c r="K89" s="309" t="s">
        <v>289</v>
      </c>
      <c r="L89" s="309" t="s">
        <v>289</v>
      </c>
      <c r="M89" s="309" t="s">
        <v>289</v>
      </c>
      <c r="N89" s="13"/>
      <c r="O89" s="13"/>
      <c r="P89" s="13"/>
      <c r="Q89" s="13"/>
      <c r="R89" s="13"/>
      <c r="S89" s="13"/>
      <c r="T89" s="13"/>
      <c r="U89" s="13"/>
      <c r="V89" s="13"/>
      <c r="W89" s="78"/>
      <c r="AP89" s="3"/>
    </row>
    <row r="90" spans="1:42" s="2" customFormat="1" ht="20.100000000000001" customHeight="1" x14ac:dyDescent="0.25">
      <c r="A90" s="338"/>
      <c r="B90" s="338"/>
      <c r="C90" s="338"/>
      <c r="D90" s="338"/>
      <c r="E90" s="91" t="s">
        <v>32</v>
      </c>
      <c r="F90" s="309" t="s">
        <v>289</v>
      </c>
      <c r="G90" s="309" t="s">
        <v>289</v>
      </c>
      <c r="H90" s="309" t="s">
        <v>289</v>
      </c>
      <c r="I90" s="309" t="s">
        <v>289</v>
      </c>
      <c r="J90" s="73" t="s">
        <v>39</v>
      </c>
      <c r="K90" s="308" t="s">
        <v>19</v>
      </c>
      <c r="L90" s="308" t="s">
        <v>19</v>
      </c>
      <c r="M90" s="308" t="s">
        <v>19</v>
      </c>
      <c r="N90" s="13"/>
      <c r="O90" s="13"/>
      <c r="P90" s="13"/>
      <c r="Q90" s="13"/>
      <c r="R90" s="13"/>
      <c r="S90" s="13"/>
      <c r="T90" s="13"/>
      <c r="U90" s="13"/>
      <c r="V90" s="13"/>
      <c r="W90" s="78"/>
      <c r="AP90" s="3"/>
    </row>
    <row r="91" spans="1:42" s="2" customFormat="1" ht="75" customHeight="1" x14ac:dyDescent="0.25">
      <c r="A91" s="336">
        <v>1</v>
      </c>
      <c r="B91" s="333" t="s">
        <v>73</v>
      </c>
      <c r="C91" s="333" t="s">
        <v>74</v>
      </c>
      <c r="D91" s="333" t="s">
        <v>36</v>
      </c>
      <c r="E91" s="117" t="s">
        <v>245</v>
      </c>
      <c r="F91" s="97" t="s">
        <v>389</v>
      </c>
      <c r="G91" s="97" t="s">
        <v>25</v>
      </c>
      <c r="H91" s="96">
        <v>18</v>
      </c>
      <c r="I91" s="96">
        <v>10</v>
      </c>
      <c r="J91" s="96">
        <v>10</v>
      </c>
      <c r="K91" s="98">
        <v>1000</v>
      </c>
      <c r="L91" s="146">
        <v>1000</v>
      </c>
      <c r="M91" s="146">
        <v>1000</v>
      </c>
      <c r="N91" s="13"/>
      <c r="O91" s="13"/>
      <c r="P91" s="13"/>
      <c r="Q91" s="13"/>
      <c r="R91" s="13"/>
      <c r="S91" s="13"/>
      <c r="T91" s="13"/>
      <c r="U91" s="13"/>
      <c r="V91" s="13"/>
      <c r="W91" s="78"/>
      <c r="AP91" s="3"/>
    </row>
    <row r="92" spans="1:42" s="2" customFormat="1" ht="20.100000000000001" customHeight="1" x14ac:dyDescent="0.25">
      <c r="A92" s="344"/>
      <c r="B92" s="344"/>
      <c r="C92" s="344"/>
      <c r="D92" s="344"/>
      <c r="E92" s="91" t="s">
        <v>246</v>
      </c>
      <c r="F92" s="309" t="s">
        <v>289</v>
      </c>
      <c r="G92" s="309" t="s">
        <v>289</v>
      </c>
      <c r="H92" s="40" t="s">
        <v>71</v>
      </c>
      <c r="I92" s="40" t="s">
        <v>37</v>
      </c>
      <c r="J92" s="73" t="s">
        <v>37</v>
      </c>
      <c r="K92" s="309" t="s">
        <v>289</v>
      </c>
      <c r="L92" s="309" t="s">
        <v>289</v>
      </c>
      <c r="M92" s="309" t="s">
        <v>289</v>
      </c>
      <c r="N92" s="13"/>
      <c r="O92" s="13"/>
      <c r="P92" s="13"/>
      <c r="Q92" s="13"/>
      <c r="R92" s="13"/>
      <c r="S92" s="13"/>
      <c r="T92" s="13"/>
      <c r="U92" s="13"/>
      <c r="V92" s="13"/>
      <c r="W92" s="78"/>
      <c r="AP92" s="3"/>
    </row>
    <row r="93" spans="1:42" s="2" customFormat="1" ht="20.100000000000001" customHeight="1" x14ac:dyDescent="0.25">
      <c r="A93" s="344"/>
      <c r="B93" s="344"/>
      <c r="C93" s="344"/>
      <c r="D93" s="344"/>
      <c r="E93" s="91" t="s">
        <v>247</v>
      </c>
      <c r="F93" s="309" t="s">
        <v>289</v>
      </c>
      <c r="G93" s="309" t="s">
        <v>289</v>
      </c>
      <c r="H93" s="40" t="s">
        <v>38</v>
      </c>
      <c r="I93" s="40" t="s">
        <v>406</v>
      </c>
      <c r="J93" s="73" t="s">
        <v>406</v>
      </c>
      <c r="K93" s="309" t="s">
        <v>289</v>
      </c>
      <c r="L93" s="309" t="s">
        <v>289</v>
      </c>
      <c r="M93" s="309" t="s">
        <v>289</v>
      </c>
      <c r="N93" s="13"/>
      <c r="O93" s="13"/>
      <c r="P93" s="13"/>
      <c r="Q93" s="13"/>
      <c r="R93" s="13"/>
      <c r="S93" s="13"/>
      <c r="T93" s="13"/>
      <c r="U93" s="13"/>
      <c r="V93" s="13"/>
      <c r="W93" s="78"/>
      <c r="AP93" s="3"/>
    </row>
    <row r="94" spans="1:42" s="2" customFormat="1" ht="20.100000000000001" customHeight="1" x14ac:dyDescent="0.25">
      <c r="A94" s="345"/>
      <c r="B94" s="345"/>
      <c r="C94" s="345"/>
      <c r="D94" s="345"/>
      <c r="E94" s="91" t="s">
        <v>32</v>
      </c>
      <c r="F94" s="309" t="s">
        <v>289</v>
      </c>
      <c r="G94" s="309" t="s">
        <v>289</v>
      </c>
      <c r="H94" s="40" t="s">
        <v>230</v>
      </c>
      <c r="I94" s="40" t="s">
        <v>39</v>
      </c>
      <c r="J94" s="73" t="s">
        <v>39</v>
      </c>
      <c r="K94" s="309" t="s">
        <v>289</v>
      </c>
      <c r="L94" s="309" t="s">
        <v>289</v>
      </c>
      <c r="M94" s="309" t="s">
        <v>289</v>
      </c>
      <c r="N94" s="13"/>
      <c r="O94" s="13"/>
      <c r="P94" s="13"/>
      <c r="Q94" s="13"/>
      <c r="R94" s="13"/>
      <c r="S94" s="13"/>
      <c r="T94" s="13"/>
      <c r="U94" s="13"/>
      <c r="V94" s="13"/>
      <c r="W94" s="78"/>
      <c r="AP94" s="3"/>
    </row>
    <row r="95" spans="1:42" s="2" customFormat="1" ht="63" customHeight="1" x14ac:dyDescent="0.25">
      <c r="A95" s="336">
        <v>1</v>
      </c>
      <c r="B95" s="336" t="s">
        <v>73</v>
      </c>
      <c r="C95" s="336" t="s">
        <v>74</v>
      </c>
      <c r="D95" s="336" t="s">
        <v>76</v>
      </c>
      <c r="E95" s="117" t="s">
        <v>485</v>
      </c>
      <c r="F95" s="97" t="s">
        <v>486</v>
      </c>
      <c r="G95" s="97" t="s">
        <v>25</v>
      </c>
      <c r="H95" s="96">
        <v>16</v>
      </c>
      <c r="I95" s="96">
        <v>0</v>
      </c>
      <c r="J95" s="96">
        <v>0</v>
      </c>
      <c r="K95" s="133">
        <v>960.9</v>
      </c>
      <c r="L95" s="133">
        <v>0</v>
      </c>
      <c r="M95" s="133">
        <v>0</v>
      </c>
      <c r="N95" s="13"/>
      <c r="O95" s="13"/>
      <c r="P95" s="13"/>
      <c r="Q95" s="13"/>
      <c r="R95" s="13"/>
      <c r="S95" s="13"/>
      <c r="T95" s="13"/>
      <c r="U95" s="13"/>
      <c r="V95" s="13"/>
      <c r="W95" s="78"/>
      <c r="AP95" s="3"/>
    </row>
    <row r="96" spans="1:42" s="2" customFormat="1" ht="20.100000000000001" customHeight="1" x14ac:dyDescent="0.25">
      <c r="A96" s="337"/>
      <c r="B96" s="337"/>
      <c r="C96" s="337"/>
      <c r="D96" s="337"/>
      <c r="E96" s="91" t="s">
        <v>487</v>
      </c>
      <c r="F96" s="309" t="s">
        <v>289</v>
      </c>
      <c r="G96" s="309" t="s">
        <v>289</v>
      </c>
      <c r="H96" s="253" t="s">
        <v>229</v>
      </c>
      <c r="I96" s="309" t="s">
        <v>289</v>
      </c>
      <c r="J96" s="309" t="s">
        <v>289</v>
      </c>
      <c r="K96" s="309" t="s">
        <v>289</v>
      </c>
      <c r="L96" s="309" t="s">
        <v>289</v>
      </c>
      <c r="M96" s="309" t="s">
        <v>289</v>
      </c>
      <c r="N96" s="13"/>
      <c r="O96" s="13"/>
      <c r="P96" s="13"/>
      <c r="Q96" s="13"/>
      <c r="R96" s="13"/>
      <c r="S96" s="13"/>
      <c r="T96" s="13"/>
      <c r="U96" s="13"/>
      <c r="V96" s="13"/>
      <c r="W96" s="78"/>
      <c r="AP96" s="3"/>
    </row>
    <row r="97" spans="1:42" s="2" customFormat="1" ht="20.100000000000001" customHeight="1" x14ac:dyDescent="0.25">
      <c r="A97" s="338"/>
      <c r="B97" s="338"/>
      <c r="C97" s="338"/>
      <c r="D97" s="338"/>
      <c r="E97" s="91" t="s">
        <v>488</v>
      </c>
      <c r="F97" s="309" t="s">
        <v>289</v>
      </c>
      <c r="G97" s="309" t="s">
        <v>289</v>
      </c>
      <c r="H97" s="253" t="s">
        <v>39</v>
      </c>
      <c r="I97" s="309" t="s">
        <v>289</v>
      </c>
      <c r="J97" s="309" t="s">
        <v>289</v>
      </c>
      <c r="K97" s="309" t="s">
        <v>289</v>
      </c>
      <c r="L97" s="309" t="s">
        <v>289</v>
      </c>
      <c r="M97" s="309" t="s">
        <v>289</v>
      </c>
      <c r="N97" s="13"/>
      <c r="O97" s="13"/>
      <c r="P97" s="13"/>
      <c r="Q97" s="13"/>
      <c r="R97" s="13"/>
      <c r="S97" s="13"/>
      <c r="T97" s="13"/>
      <c r="U97" s="13"/>
      <c r="V97" s="13"/>
      <c r="W97" s="78"/>
      <c r="AP97" s="3"/>
    </row>
    <row r="98" spans="1:42" s="5" customFormat="1" ht="50.1" customHeight="1" x14ac:dyDescent="0.25">
      <c r="A98" s="139">
        <v>1</v>
      </c>
      <c r="B98" s="138" t="s">
        <v>73</v>
      </c>
      <c r="C98" s="138" t="s">
        <v>77</v>
      </c>
      <c r="D98" s="138" t="s">
        <v>36</v>
      </c>
      <c r="E98" s="145" t="s">
        <v>250</v>
      </c>
      <c r="F98" s="138" t="s">
        <v>368</v>
      </c>
      <c r="G98" s="138" t="s">
        <v>25</v>
      </c>
      <c r="H98" s="138" t="s">
        <v>634</v>
      </c>
      <c r="I98" s="139">
        <v>30</v>
      </c>
      <c r="J98" s="139">
        <v>18</v>
      </c>
      <c r="K98" s="140">
        <f>K99+K103</f>
        <v>6858.4400000000005</v>
      </c>
      <c r="L98" s="140">
        <v>16000</v>
      </c>
      <c r="M98" s="140">
        <v>10000</v>
      </c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3"/>
    </row>
    <row r="99" spans="1:42" s="5" customFormat="1" ht="39.950000000000003" customHeight="1" x14ac:dyDescent="0.25">
      <c r="A99" s="434">
        <v>1</v>
      </c>
      <c r="B99" s="333" t="s">
        <v>73</v>
      </c>
      <c r="C99" s="333" t="s">
        <v>77</v>
      </c>
      <c r="D99" s="333" t="s">
        <v>36</v>
      </c>
      <c r="E99" s="117" t="s">
        <v>251</v>
      </c>
      <c r="F99" s="97" t="s">
        <v>368</v>
      </c>
      <c r="G99" s="97" t="s">
        <v>25</v>
      </c>
      <c r="H99" s="96">
        <v>9</v>
      </c>
      <c r="I99" s="96">
        <v>0</v>
      </c>
      <c r="J99" s="96">
        <v>0</v>
      </c>
      <c r="K99" s="98">
        <v>4673.6000000000004</v>
      </c>
      <c r="L99" s="146">
        <v>0</v>
      </c>
      <c r="M99" s="146">
        <v>0</v>
      </c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3"/>
    </row>
    <row r="100" spans="1:42" s="5" customFormat="1" ht="35.25" customHeight="1" x14ac:dyDescent="0.25">
      <c r="A100" s="344"/>
      <c r="B100" s="344"/>
      <c r="C100" s="344"/>
      <c r="D100" s="344"/>
      <c r="E100" s="91" t="s">
        <v>273</v>
      </c>
      <c r="F100" s="309" t="s">
        <v>289</v>
      </c>
      <c r="G100" s="309" t="s">
        <v>289</v>
      </c>
      <c r="H100" s="40" t="s">
        <v>229</v>
      </c>
      <c r="I100" s="309" t="s">
        <v>289</v>
      </c>
      <c r="J100" s="309" t="s">
        <v>289</v>
      </c>
      <c r="K100" s="309" t="s">
        <v>289</v>
      </c>
      <c r="L100" s="309" t="s">
        <v>289</v>
      </c>
      <c r="M100" s="309" t="s">
        <v>289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3"/>
    </row>
    <row r="101" spans="1:42" s="5" customFormat="1" ht="37.5" customHeight="1" x14ac:dyDescent="0.25">
      <c r="A101" s="344"/>
      <c r="B101" s="344"/>
      <c r="C101" s="344"/>
      <c r="D101" s="344"/>
      <c r="E101" s="91" t="s">
        <v>252</v>
      </c>
      <c r="F101" s="309" t="s">
        <v>289</v>
      </c>
      <c r="G101" s="309" t="s">
        <v>289</v>
      </c>
      <c r="H101" s="40" t="s">
        <v>227</v>
      </c>
      <c r="I101" s="309" t="s">
        <v>289</v>
      </c>
      <c r="J101" s="309" t="s">
        <v>289</v>
      </c>
      <c r="K101" s="309" t="s">
        <v>289</v>
      </c>
      <c r="L101" s="309" t="s">
        <v>289</v>
      </c>
      <c r="M101" s="309" t="s">
        <v>289</v>
      </c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3"/>
    </row>
    <row r="102" spans="1:42" s="5" customFormat="1" ht="30" customHeight="1" x14ac:dyDescent="0.25">
      <c r="A102" s="345"/>
      <c r="B102" s="345"/>
      <c r="C102" s="345"/>
      <c r="D102" s="345"/>
      <c r="E102" s="91" t="s">
        <v>253</v>
      </c>
      <c r="F102" s="309" t="s">
        <v>289</v>
      </c>
      <c r="G102" s="309" t="s">
        <v>289</v>
      </c>
      <c r="H102" s="40" t="s">
        <v>39</v>
      </c>
      <c r="I102" s="309" t="s">
        <v>289</v>
      </c>
      <c r="J102" s="309" t="s">
        <v>289</v>
      </c>
      <c r="K102" s="309" t="s">
        <v>289</v>
      </c>
      <c r="L102" s="309" t="s">
        <v>289</v>
      </c>
      <c r="M102" s="309" t="s">
        <v>289</v>
      </c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3"/>
    </row>
    <row r="103" spans="1:42" s="5" customFormat="1" ht="39.950000000000003" customHeight="1" x14ac:dyDescent="0.25">
      <c r="A103" s="434">
        <v>1</v>
      </c>
      <c r="B103" s="333" t="s">
        <v>73</v>
      </c>
      <c r="C103" s="333" t="s">
        <v>77</v>
      </c>
      <c r="D103" s="333" t="s">
        <v>36</v>
      </c>
      <c r="E103" s="117" t="s">
        <v>489</v>
      </c>
      <c r="F103" s="97" t="s">
        <v>368</v>
      </c>
      <c r="G103" s="97" t="s">
        <v>25</v>
      </c>
      <c r="H103" s="96">
        <v>4</v>
      </c>
      <c r="I103" s="96">
        <v>0</v>
      </c>
      <c r="J103" s="96">
        <v>0</v>
      </c>
      <c r="K103" s="98">
        <v>2184.84</v>
      </c>
      <c r="L103" s="146">
        <v>0</v>
      </c>
      <c r="M103" s="146">
        <v>0</v>
      </c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3"/>
    </row>
    <row r="104" spans="1:42" s="5" customFormat="1" ht="35.25" customHeight="1" x14ac:dyDescent="0.25">
      <c r="A104" s="344"/>
      <c r="B104" s="344"/>
      <c r="C104" s="344"/>
      <c r="D104" s="344"/>
      <c r="E104" s="91" t="s">
        <v>273</v>
      </c>
      <c r="F104" s="309" t="s">
        <v>289</v>
      </c>
      <c r="G104" s="309" t="s">
        <v>289</v>
      </c>
      <c r="H104" s="40" t="s">
        <v>38</v>
      </c>
      <c r="I104" s="309" t="s">
        <v>289</v>
      </c>
      <c r="J104" s="309" t="s">
        <v>289</v>
      </c>
      <c r="K104" s="309" t="s">
        <v>289</v>
      </c>
      <c r="L104" s="309" t="s">
        <v>289</v>
      </c>
      <c r="M104" s="309" t="s">
        <v>289</v>
      </c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3"/>
    </row>
    <row r="105" spans="1:42" s="5" customFormat="1" ht="39.75" customHeight="1" x14ac:dyDescent="0.25">
      <c r="A105" s="344"/>
      <c r="B105" s="344"/>
      <c r="C105" s="344"/>
      <c r="D105" s="344"/>
      <c r="E105" s="91" t="s">
        <v>252</v>
      </c>
      <c r="F105" s="309" t="s">
        <v>289</v>
      </c>
      <c r="G105" s="309" t="s">
        <v>289</v>
      </c>
      <c r="H105" s="40" t="s">
        <v>227</v>
      </c>
      <c r="I105" s="309" t="s">
        <v>289</v>
      </c>
      <c r="J105" s="309" t="s">
        <v>289</v>
      </c>
      <c r="K105" s="309" t="s">
        <v>289</v>
      </c>
      <c r="L105" s="309" t="s">
        <v>289</v>
      </c>
      <c r="M105" s="309" t="s">
        <v>289</v>
      </c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3"/>
    </row>
    <row r="106" spans="1:42" s="5" customFormat="1" ht="30" customHeight="1" x14ac:dyDescent="0.25">
      <c r="A106" s="345"/>
      <c r="B106" s="345"/>
      <c r="C106" s="345"/>
      <c r="D106" s="345"/>
      <c r="E106" s="91" t="s">
        <v>253</v>
      </c>
      <c r="F106" s="309" t="s">
        <v>289</v>
      </c>
      <c r="G106" s="309" t="s">
        <v>289</v>
      </c>
      <c r="H106" s="40" t="s">
        <v>39</v>
      </c>
      <c r="I106" s="309" t="s">
        <v>289</v>
      </c>
      <c r="J106" s="309" t="s">
        <v>289</v>
      </c>
      <c r="K106" s="309" t="s">
        <v>289</v>
      </c>
      <c r="L106" s="309" t="s">
        <v>289</v>
      </c>
      <c r="M106" s="309" t="s">
        <v>289</v>
      </c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3"/>
    </row>
    <row r="107" spans="1:42" s="5" customFormat="1" ht="39.950000000000003" customHeight="1" x14ac:dyDescent="0.25">
      <c r="A107" s="434">
        <v>1</v>
      </c>
      <c r="B107" s="333" t="s">
        <v>73</v>
      </c>
      <c r="C107" s="333" t="s">
        <v>77</v>
      </c>
      <c r="D107" s="333" t="s">
        <v>36</v>
      </c>
      <c r="E107" s="117" t="s">
        <v>254</v>
      </c>
      <c r="F107" s="97" t="s">
        <v>368</v>
      </c>
      <c r="G107" s="97" t="s">
        <v>25</v>
      </c>
      <c r="H107" s="96">
        <v>0</v>
      </c>
      <c r="I107" s="96">
        <v>30</v>
      </c>
      <c r="J107" s="96">
        <v>0</v>
      </c>
      <c r="K107" s="98">
        <v>0</v>
      </c>
      <c r="L107" s="146">
        <v>16000</v>
      </c>
      <c r="M107" s="146">
        <v>0</v>
      </c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3"/>
    </row>
    <row r="108" spans="1:42" s="5" customFormat="1" ht="39" customHeight="1" x14ac:dyDescent="0.25">
      <c r="A108" s="435"/>
      <c r="B108" s="334"/>
      <c r="C108" s="334"/>
      <c r="D108" s="334"/>
      <c r="E108" s="91" t="s">
        <v>273</v>
      </c>
      <c r="F108" s="309" t="s">
        <v>289</v>
      </c>
      <c r="G108" s="309" t="s">
        <v>289</v>
      </c>
      <c r="H108" s="309" t="s">
        <v>289</v>
      </c>
      <c r="I108" s="253" t="s">
        <v>58</v>
      </c>
      <c r="J108" s="309" t="s">
        <v>289</v>
      </c>
      <c r="K108" s="309" t="s">
        <v>289</v>
      </c>
      <c r="L108" s="309" t="s">
        <v>289</v>
      </c>
      <c r="M108" s="309" t="s">
        <v>289</v>
      </c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3"/>
    </row>
    <row r="109" spans="1:42" s="5" customFormat="1" ht="37.5" customHeight="1" x14ac:dyDescent="0.25">
      <c r="A109" s="435"/>
      <c r="B109" s="334"/>
      <c r="C109" s="334"/>
      <c r="D109" s="334"/>
      <c r="E109" s="91" t="s">
        <v>252</v>
      </c>
      <c r="F109" s="309" t="s">
        <v>289</v>
      </c>
      <c r="G109" s="309" t="s">
        <v>289</v>
      </c>
      <c r="H109" s="309" t="s">
        <v>289</v>
      </c>
      <c r="I109" s="253" t="s">
        <v>227</v>
      </c>
      <c r="J109" s="309" t="s">
        <v>289</v>
      </c>
      <c r="K109" s="309" t="s">
        <v>289</v>
      </c>
      <c r="L109" s="309" t="s">
        <v>289</v>
      </c>
      <c r="M109" s="309" t="s">
        <v>289</v>
      </c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3"/>
    </row>
    <row r="110" spans="1:42" s="5" customFormat="1" ht="30" customHeight="1" x14ac:dyDescent="0.25">
      <c r="A110" s="436"/>
      <c r="B110" s="335"/>
      <c r="C110" s="335"/>
      <c r="D110" s="335"/>
      <c r="E110" s="91" t="s">
        <v>253</v>
      </c>
      <c r="F110" s="309" t="s">
        <v>289</v>
      </c>
      <c r="G110" s="309" t="s">
        <v>289</v>
      </c>
      <c r="H110" s="309" t="s">
        <v>289</v>
      </c>
      <c r="I110" s="253" t="s">
        <v>39</v>
      </c>
      <c r="J110" s="309" t="s">
        <v>289</v>
      </c>
      <c r="K110" s="309" t="s">
        <v>289</v>
      </c>
      <c r="L110" s="309" t="s">
        <v>289</v>
      </c>
      <c r="M110" s="309" t="s">
        <v>289</v>
      </c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3"/>
    </row>
    <row r="111" spans="1:42" s="5" customFormat="1" ht="36" customHeight="1" x14ac:dyDescent="0.25">
      <c r="A111" s="434">
        <v>1</v>
      </c>
      <c r="B111" s="333" t="s">
        <v>73</v>
      </c>
      <c r="C111" s="333" t="s">
        <v>77</v>
      </c>
      <c r="D111" s="333" t="s">
        <v>36</v>
      </c>
      <c r="E111" s="117" t="s">
        <v>255</v>
      </c>
      <c r="F111" s="97" t="s">
        <v>368</v>
      </c>
      <c r="G111" s="97" t="s">
        <v>25</v>
      </c>
      <c r="H111" s="96">
        <v>0</v>
      </c>
      <c r="I111" s="96">
        <v>0</v>
      </c>
      <c r="J111" s="96">
        <v>18</v>
      </c>
      <c r="K111" s="98">
        <v>0</v>
      </c>
      <c r="L111" s="146">
        <v>0</v>
      </c>
      <c r="M111" s="146">
        <v>10000</v>
      </c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3"/>
    </row>
    <row r="112" spans="1:42" ht="37.5" customHeight="1" x14ac:dyDescent="0.25">
      <c r="A112" s="435"/>
      <c r="B112" s="334"/>
      <c r="C112" s="334"/>
      <c r="D112" s="334"/>
      <c r="E112" s="91" t="s">
        <v>273</v>
      </c>
      <c r="F112" s="309" t="s">
        <v>289</v>
      </c>
      <c r="G112" s="309" t="s">
        <v>289</v>
      </c>
      <c r="H112" s="309" t="s">
        <v>289</v>
      </c>
      <c r="I112" s="309" t="s">
        <v>289</v>
      </c>
      <c r="J112" s="252" t="s">
        <v>58</v>
      </c>
      <c r="K112" s="309" t="s">
        <v>289</v>
      </c>
      <c r="L112" s="309" t="s">
        <v>289</v>
      </c>
      <c r="M112" s="309" t="s">
        <v>289</v>
      </c>
    </row>
    <row r="113" spans="1:13" ht="36" customHeight="1" x14ac:dyDescent="0.25">
      <c r="A113" s="435"/>
      <c r="B113" s="334"/>
      <c r="C113" s="334"/>
      <c r="D113" s="334"/>
      <c r="E113" s="91" t="s">
        <v>252</v>
      </c>
      <c r="F113" s="309" t="s">
        <v>289</v>
      </c>
      <c r="G113" s="309" t="s">
        <v>289</v>
      </c>
      <c r="H113" s="309" t="s">
        <v>289</v>
      </c>
      <c r="I113" s="309" t="s">
        <v>289</v>
      </c>
      <c r="J113" s="252" t="s">
        <v>227</v>
      </c>
      <c r="K113" s="309" t="s">
        <v>289</v>
      </c>
      <c r="L113" s="309" t="s">
        <v>289</v>
      </c>
      <c r="M113" s="309" t="s">
        <v>289</v>
      </c>
    </row>
    <row r="114" spans="1:13" ht="30" customHeight="1" x14ac:dyDescent="0.25">
      <c r="A114" s="436"/>
      <c r="B114" s="335"/>
      <c r="C114" s="335"/>
      <c r="D114" s="335"/>
      <c r="E114" s="91" t="s">
        <v>253</v>
      </c>
      <c r="F114" s="309" t="s">
        <v>289</v>
      </c>
      <c r="G114" s="309" t="s">
        <v>289</v>
      </c>
      <c r="H114" s="309" t="s">
        <v>289</v>
      </c>
      <c r="I114" s="309" t="s">
        <v>289</v>
      </c>
      <c r="J114" s="252" t="s">
        <v>39</v>
      </c>
      <c r="K114" s="309" t="s">
        <v>289</v>
      </c>
      <c r="L114" s="309" t="s">
        <v>289</v>
      </c>
      <c r="M114" s="309" t="s">
        <v>289</v>
      </c>
    </row>
    <row r="115" spans="1:13" ht="50.1" customHeight="1" x14ac:dyDescent="0.25">
      <c r="A115" s="139">
        <v>1</v>
      </c>
      <c r="B115" s="138" t="s">
        <v>73</v>
      </c>
      <c r="C115" s="138" t="s">
        <v>490</v>
      </c>
      <c r="D115" s="138" t="s">
        <v>76</v>
      </c>
      <c r="E115" s="145" t="s">
        <v>491</v>
      </c>
      <c r="F115" s="138" t="s">
        <v>492</v>
      </c>
      <c r="G115" s="138" t="s">
        <v>25</v>
      </c>
      <c r="H115" s="138" t="s">
        <v>626</v>
      </c>
      <c r="I115" s="139">
        <v>0</v>
      </c>
      <c r="J115" s="139">
        <v>0</v>
      </c>
      <c r="K115" s="140">
        <f>SUM(K116:K145)</f>
        <v>25524.86</v>
      </c>
      <c r="L115" s="140">
        <v>0</v>
      </c>
      <c r="M115" s="140">
        <v>0</v>
      </c>
    </row>
    <row r="116" spans="1:13" ht="50.1" customHeight="1" x14ac:dyDescent="0.25">
      <c r="A116" s="434">
        <v>1</v>
      </c>
      <c r="B116" s="333" t="s">
        <v>73</v>
      </c>
      <c r="C116" s="333" t="s">
        <v>490</v>
      </c>
      <c r="D116" s="333" t="s">
        <v>76</v>
      </c>
      <c r="E116" s="117" t="s">
        <v>537</v>
      </c>
      <c r="F116" s="97" t="s">
        <v>492</v>
      </c>
      <c r="G116" s="97" t="s">
        <v>25</v>
      </c>
      <c r="H116" s="96">
        <v>1</v>
      </c>
      <c r="I116" s="96">
        <v>0</v>
      </c>
      <c r="J116" s="96">
        <v>0</v>
      </c>
      <c r="K116" s="98">
        <v>3183.7</v>
      </c>
      <c r="L116" s="146">
        <v>0</v>
      </c>
      <c r="M116" s="146">
        <v>0</v>
      </c>
    </row>
    <row r="117" spans="1:13" ht="20.100000000000001" customHeight="1" x14ac:dyDescent="0.25">
      <c r="A117" s="344"/>
      <c r="B117" s="344"/>
      <c r="C117" s="344"/>
      <c r="D117" s="344"/>
      <c r="E117" s="91" t="s">
        <v>493</v>
      </c>
      <c r="F117" s="309" t="s">
        <v>289</v>
      </c>
      <c r="G117" s="309" t="s">
        <v>289</v>
      </c>
      <c r="H117" s="40" t="s">
        <v>57</v>
      </c>
      <c r="I117" s="309" t="s">
        <v>289</v>
      </c>
      <c r="J117" s="309" t="s">
        <v>289</v>
      </c>
      <c r="K117" s="309" t="s">
        <v>289</v>
      </c>
      <c r="L117" s="309" t="s">
        <v>289</v>
      </c>
      <c r="M117" s="309" t="s">
        <v>289</v>
      </c>
    </row>
    <row r="118" spans="1:13" ht="20.100000000000001" customHeight="1" x14ac:dyDescent="0.25">
      <c r="A118" s="344"/>
      <c r="B118" s="344"/>
      <c r="C118" s="344"/>
      <c r="D118" s="344"/>
      <c r="E118" s="91" t="s">
        <v>494</v>
      </c>
      <c r="F118" s="309" t="s">
        <v>289</v>
      </c>
      <c r="G118" s="309" t="s">
        <v>289</v>
      </c>
      <c r="H118" s="40" t="s">
        <v>228</v>
      </c>
      <c r="I118" s="309" t="s">
        <v>289</v>
      </c>
      <c r="J118" s="309" t="s">
        <v>289</v>
      </c>
      <c r="K118" s="309" t="s">
        <v>289</v>
      </c>
      <c r="L118" s="309" t="s">
        <v>289</v>
      </c>
      <c r="M118" s="309" t="s">
        <v>289</v>
      </c>
    </row>
    <row r="119" spans="1:13" ht="50.1" customHeight="1" x14ac:dyDescent="0.25">
      <c r="A119" s="434">
        <v>1</v>
      </c>
      <c r="B119" s="333" t="s">
        <v>73</v>
      </c>
      <c r="C119" s="333" t="s">
        <v>490</v>
      </c>
      <c r="D119" s="333" t="s">
        <v>76</v>
      </c>
      <c r="E119" s="117" t="s">
        <v>538</v>
      </c>
      <c r="F119" s="97" t="s">
        <v>492</v>
      </c>
      <c r="G119" s="97" t="s">
        <v>25</v>
      </c>
      <c r="H119" s="96">
        <v>1</v>
      </c>
      <c r="I119" s="96">
        <v>0</v>
      </c>
      <c r="J119" s="96">
        <v>0</v>
      </c>
      <c r="K119" s="98">
        <v>3059.66</v>
      </c>
      <c r="L119" s="146">
        <v>0</v>
      </c>
      <c r="M119" s="146">
        <v>0</v>
      </c>
    </row>
    <row r="120" spans="1:13" ht="20.100000000000001" customHeight="1" x14ac:dyDescent="0.25">
      <c r="A120" s="344"/>
      <c r="B120" s="344"/>
      <c r="C120" s="344"/>
      <c r="D120" s="344"/>
      <c r="E120" s="91" t="s">
        <v>493</v>
      </c>
      <c r="F120" s="309" t="s">
        <v>289</v>
      </c>
      <c r="G120" s="309" t="s">
        <v>289</v>
      </c>
      <c r="H120" s="40" t="s">
        <v>57</v>
      </c>
      <c r="I120" s="309" t="s">
        <v>289</v>
      </c>
      <c r="J120" s="309" t="s">
        <v>289</v>
      </c>
      <c r="K120" s="309" t="s">
        <v>289</v>
      </c>
      <c r="L120" s="309" t="s">
        <v>289</v>
      </c>
      <c r="M120" s="309" t="s">
        <v>289</v>
      </c>
    </row>
    <row r="121" spans="1:13" ht="20.100000000000001" customHeight="1" x14ac:dyDescent="0.25">
      <c r="A121" s="344"/>
      <c r="B121" s="344"/>
      <c r="C121" s="344"/>
      <c r="D121" s="344"/>
      <c r="E121" s="91" t="s">
        <v>494</v>
      </c>
      <c r="F121" s="309" t="s">
        <v>289</v>
      </c>
      <c r="G121" s="309" t="s">
        <v>289</v>
      </c>
      <c r="H121" s="40" t="s">
        <v>228</v>
      </c>
      <c r="I121" s="309" t="s">
        <v>289</v>
      </c>
      <c r="J121" s="309" t="s">
        <v>289</v>
      </c>
      <c r="K121" s="309" t="s">
        <v>289</v>
      </c>
      <c r="L121" s="309" t="s">
        <v>289</v>
      </c>
      <c r="M121" s="309" t="s">
        <v>289</v>
      </c>
    </row>
    <row r="122" spans="1:13" ht="50.1" customHeight="1" x14ac:dyDescent="0.25">
      <c r="A122" s="434">
        <v>1</v>
      </c>
      <c r="B122" s="333" t="s">
        <v>73</v>
      </c>
      <c r="C122" s="333" t="s">
        <v>490</v>
      </c>
      <c r="D122" s="333" t="s">
        <v>76</v>
      </c>
      <c r="E122" s="117" t="s">
        <v>539</v>
      </c>
      <c r="F122" s="97" t="s">
        <v>492</v>
      </c>
      <c r="G122" s="97" t="s">
        <v>25</v>
      </c>
      <c r="H122" s="96">
        <v>1</v>
      </c>
      <c r="I122" s="96">
        <v>0</v>
      </c>
      <c r="J122" s="96">
        <v>0</v>
      </c>
      <c r="K122" s="98">
        <v>2120.9</v>
      </c>
      <c r="L122" s="146">
        <v>0</v>
      </c>
      <c r="M122" s="146">
        <v>0</v>
      </c>
    </row>
    <row r="123" spans="1:13" ht="20.100000000000001" customHeight="1" x14ac:dyDescent="0.25">
      <c r="A123" s="344"/>
      <c r="B123" s="344"/>
      <c r="C123" s="344"/>
      <c r="D123" s="344"/>
      <c r="E123" s="91" t="s">
        <v>493</v>
      </c>
      <c r="F123" s="309" t="s">
        <v>289</v>
      </c>
      <c r="G123" s="309" t="s">
        <v>289</v>
      </c>
      <c r="H123" s="40" t="s">
        <v>57</v>
      </c>
      <c r="I123" s="309" t="s">
        <v>289</v>
      </c>
      <c r="J123" s="309" t="s">
        <v>289</v>
      </c>
      <c r="K123" s="309" t="s">
        <v>289</v>
      </c>
      <c r="L123" s="309" t="s">
        <v>289</v>
      </c>
      <c r="M123" s="309" t="s">
        <v>289</v>
      </c>
    </row>
    <row r="124" spans="1:13" ht="20.100000000000001" customHeight="1" x14ac:dyDescent="0.25">
      <c r="A124" s="344"/>
      <c r="B124" s="344"/>
      <c r="C124" s="344"/>
      <c r="D124" s="344"/>
      <c r="E124" s="91" t="s">
        <v>494</v>
      </c>
      <c r="F124" s="309" t="s">
        <v>289</v>
      </c>
      <c r="G124" s="309" t="s">
        <v>289</v>
      </c>
      <c r="H124" s="40" t="s">
        <v>228</v>
      </c>
      <c r="I124" s="309" t="s">
        <v>289</v>
      </c>
      <c r="J124" s="309" t="s">
        <v>289</v>
      </c>
      <c r="K124" s="309" t="s">
        <v>289</v>
      </c>
      <c r="L124" s="309" t="s">
        <v>289</v>
      </c>
      <c r="M124" s="309" t="s">
        <v>289</v>
      </c>
    </row>
    <row r="125" spans="1:13" ht="50.1" customHeight="1" x14ac:dyDescent="0.25">
      <c r="A125" s="434">
        <v>1</v>
      </c>
      <c r="B125" s="333" t="s">
        <v>73</v>
      </c>
      <c r="C125" s="333" t="s">
        <v>490</v>
      </c>
      <c r="D125" s="333" t="s">
        <v>76</v>
      </c>
      <c r="E125" s="117" t="s">
        <v>540</v>
      </c>
      <c r="F125" s="97" t="s">
        <v>492</v>
      </c>
      <c r="G125" s="97" t="s">
        <v>25</v>
      </c>
      <c r="H125" s="96">
        <v>1</v>
      </c>
      <c r="I125" s="96">
        <v>0</v>
      </c>
      <c r="J125" s="96">
        <v>0</v>
      </c>
      <c r="K125" s="98">
        <v>1414.8</v>
      </c>
      <c r="L125" s="146">
        <v>0</v>
      </c>
      <c r="M125" s="146">
        <v>0</v>
      </c>
    </row>
    <row r="126" spans="1:13" ht="20.100000000000001" customHeight="1" x14ac:dyDescent="0.25">
      <c r="A126" s="344"/>
      <c r="B126" s="344"/>
      <c r="C126" s="344"/>
      <c r="D126" s="344"/>
      <c r="E126" s="91" t="s">
        <v>493</v>
      </c>
      <c r="F126" s="309" t="s">
        <v>289</v>
      </c>
      <c r="G126" s="309" t="s">
        <v>289</v>
      </c>
      <c r="H126" s="40" t="s">
        <v>58</v>
      </c>
      <c r="I126" s="309" t="s">
        <v>289</v>
      </c>
      <c r="J126" s="309" t="s">
        <v>289</v>
      </c>
      <c r="K126" s="309" t="s">
        <v>289</v>
      </c>
      <c r="L126" s="309" t="s">
        <v>289</v>
      </c>
      <c r="M126" s="309" t="s">
        <v>289</v>
      </c>
    </row>
    <row r="127" spans="1:13" ht="20.100000000000001" customHeight="1" x14ac:dyDescent="0.25">
      <c r="A127" s="344"/>
      <c r="B127" s="344"/>
      <c r="C127" s="344"/>
      <c r="D127" s="344"/>
      <c r="E127" s="91" t="s">
        <v>494</v>
      </c>
      <c r="F127" s="309" t="s">
        <v>289</v>
      </c>
      <c r="G127" s="309" t="s">
        <v>289</v>
      </c>
      <c r="H127" s="40" t="s">
        <v>228</v>
      </c>
      <c r="I127" s="309" t="s">
        <v>289</v>
      </c>
      <c r="J127" s="309" t="s">
        <v>289</v>
      </c>
      <c r="K127" s="309" t="s">
        <v>289</v>
      </c>
      <c r="L127" s="309" t="s">
        <v>289</v>
      </c>
      <c r="M127" s="309" t="s">
        <v>289</v>
      </c>
    </row>
    <row r="128" spans="1:13" ht="50.1" customHeight="1" x14ac:dyDescent="0.25">
      <c r="A128" s="434">
        <v>1</v>
      </c>
      <c r="B128" s="333" t="s">
        <v>73</v>
      </c>
      <c r="C128" s="333" t="s">
        <v>490</v>
      </c>
      <c r="D128" s="333" t="s">
        <v>76</v>
      </c>
      <c r="E128" s="117" t="s">
        <v>541</v>
      </c>
      <c r="F128" s="97" t="s">
        <v>492</v>
      </c>
      <c r="G128" s="97" t="s">
        <v>25</v>
      </c>
      <c r="H128" s="96">
        <v>1</v>
      </c>
      <c r="I128" s="96">
        <v>0</v>
      </c>
      <c r="J128" s="96">
        <v>0</v>
      </c>
      <c r="K128" s="98">
        <v>2449.7600000000002</v>
      </c>
      <c r="L128" s="146">
        <v>0</v>
      </c>
      <c r="M128" s="146">
        <v>0</v>
      </c>
    </row>
    <row r="129" spans="1:13" ht="20.100000000000001" customHeight="1" x14ac:dyDescent="0.25">
      <c r="A129" s="344"/>
      <c r="B129" s="344"/>
      <c r="C129" s="344"/>
      <c r="D129" s="344"/>
      <c r="E129" s="91" t="s">
        <v>493</v>
      </c>
      <c r="F129" s="309" t="s">
        <v>289</v>
      </c>
      <c r="G129" s="309" t="s">
        <v>289</v>
      </c>
      <c r="H129" s="40" t="s">
        <v>58</v>
      </c>
      <c r="I129" s="309" t="s">
        <v>289</v>
      </c>
      <c r="J129" s="309" t="s">
        <v>289</v>
      </c>
      <c r="K129" s="309" t="s">
        <v>289</v>
      </c>
      <c r="L129" s="309" t="s">
        <v>289</v>
      </c>
      <c r="M129" s="309" t="s">
        <v>289</v>
      </c>
    </row>
    <row r="130" spans="1:13" ht="20.100000000000001" customHeight="1" x14ac:dyDescent="0.25">
      <c r="A130" s="344"/>
      <c r="B130" s="344"/>
      <c r="C130" s="344"/>
      <c r="D130" s="344"/>
      <c r="E130" s="91" t="s">
        <v>494</v>
      </c>
      <c r="F130" s="309" t="s">
        <v>289</v>
      </c>
      <c r="G130" s="309" t="s">
        <v>289</v>
      </c>
      <c r="H130" s="40" t="s">
        <v>228</v>
      </c>
      <c r="I130" s="309" t="s">
        <v>289</v>
      </c>
      <c r="J130" s="309" t="s">
        <v>289</v>
      </c>
      <c r="K130" s="309" t="s">
        <v>289</v>
      </c>
      <c r="L130" s="309" t="s">
        <v>289</v>
      </c>
      <c r="M130" s="309" t="s">
        <v>289</v>
      </c>
    </row>
    <row r="131" spans="1:13" ht="50.1" customHeight="1" x14ac:dyDescent="0.25">
      <c r="A131" s="434">
        <v>1</v>
      </c>
      <c r="B131" s="333" t="s">
        <v>73</v>
      </c>
      <c r="C131" s="333" t="s">
        <v>490</v>
      </c>
      <c r="D131" s="333" t="s">
        <v>76</v>
      </c>
      <c r="E131" s="117" t="s">
        <v>542</v>
      </c>
      <c r="F131" s="97" t="s">
        <v>492</v>
      </c>
      <c r="G131" s="97" t="s">
        <v>25</v>
      </c>
      <c r="H131" s="96">
        <v>1</v>
      </c>
      <c r="I131" s="96">
        <v>0</v>
      </c>
      <c r="J131" s="96">
        <v>0</v>
      </c>
      <c r="K131" s="98">
        <v>3392.25</v>
      </c>
      <c r="L131" s="146">
        <v>0</v>
      </c>
      <c r="M131" s="146">
        <v>0</v>
      </c>
    </row>
    <row r="132" spans="1:13" ht="20.100000000000001" customHeight="1" x14ac:dyDescent="0.25">
      <c r="A132" s="344"/>
      <c r="B132" s="344"/>
      <c r="C132" s="344"/>
      <c r="D132" s="344"/>
      <c r="E132" s="91" t="s">
        <v>493</v>
      </c>
      <c r="F132" s="309" t="s">
        <v>289</v>
      </c>
      <c r="G132" s="309" t="s">
        <v>289</v>
      </c>
      <c r="H132" s="40" t="s">
        <v>58</v>
      </c>
      <c r="I132" s="309" t="s">
        <v>289</v>
      </c>
      <c r="J132" s="309" t="s">
        <v>289</v>
      </c>
      <c r="K132" s="309" t="s">
        <v>289</v>
      </c>
      <c r="L132" s="309" t="s">
        <v>289</v>
      </c>
      <c r="M132" s="309" t="s">
        <v>289</v>
      </c>
    </row>
    <row r="133" spans="1:13" ht="20.100000000000001" customHeight="1" x14ac:dyDescent="0.25">
      <c r="A133" s="344"/>
      <c r="B133" s="344"/>
      <c r="C133" s="344"/>
      <c r="D133" s="344"/>
      <c r="E133" s="91" t="s">
        <v>494</v>
      </c>
      <c r="F133" s="309" t="s">
        <v>289</v>
      </c>
      <c r="G133" s="309" t="s">
        <v>289</v>
      </c>
      <c r="H133" s="40" t="s">
        <v>228</v>
      </c>
      <c r="I133" s="309" t="s">
        <v>289</v>
      </c>
      <c r="J133" s="309" t="s">
        <v>289</v>
      </c>
      <c r="K133" s="309" t="s">
        <v>289</v>
      </c>
      <c r="L133" s="309" t="s">
        <v>289</v>
      </c>
      <c r="M133" s="309" t="s">
        <v>289</v>
      </c>
    </row>
    <row r="134" spans="1:13" ht="50.1" customHeight="1" x14ac:dyDescent="0.25">
      <c r="A134" s="434">
        <v>1</v>
      </c>
      <c r="B134" s="333" t="s">
        <v>73</v>
      </c>
      <c r="C134" s="333" t="s">
        <v>490</v>
      </c>
      <c r="D134" s="333" t="s">
        <v>76</v>
      </c>
      <c r="E134" s="117" t="s">
        <v>543</v>
      </c>
      <c r="F134" s="97" t="s">
        <v>492</v>
      </c>
      <c r="G134" s="97" t="s">
        <v>25</v>
      </c>
      <c r="H134" s="96">
        <v>1</v>
      </c>
      <c r="I134" s="96">
        <v>0</v>
      </c>
      <c r="J134" s="96">
        <v>0</v>
      </c>
      <c r="K134" s="98">
        <v>2625.96</v>
      </c>
      <c r="L134" s="146">
        <v>0</v>
      </c>
      <c r="M134" s="146">
        <v>0</v>
      </c>
    </row>
    <row r="135" spans="1:13" ht="20.100000000000001" customHeight="1" x14ac:dyDescent="0.25">
      <c r="A135" s="344"/>
      <c r="B135" s="344"/>
      <c r="C135" s="344"/>
      <c r="D135" s="344"/>
      <c r="E135" s="91" t="s">
        <v>493</v>
      </c>
      <c r="F135" s="309" t="s">
        <v>289</v>
      </c>
      <c r="G135" s="309" t="s">
        <v>289</v>
      </c>
      <c r="H135" s="40" t="s">
        <v>58</v>
      </c>
      <c r="I135" s="309" t="s">
        <v>289</v>
      </c>
      <c r="J135" s="309" t="s">
        <v>289</v>
      </c>
      <c r="K135" s="309" t="s">
        <v>289</v>
      </c>
      <c r="L135" s="309" t="s">
        <v>289</v>
      </c>
      <c r="M135" s="309" t="s">
        <v>289</v>
      </c>
    </row>
    <row r="136" spans="1:13" ht="20.100000000000001" customHeight="1" x14ac:dyDescent="0.25">
      <c r="A136" s="344"/>
      <c r="B136" s="344"/>
      <c r="C136" s="344"/>
      <c r="D136" s="344"/>
      <c r="E136" s="91" t="s">
        <v>494</v>
      </c>
      <c r="F136" s="309" t="s">
        <v>289</v>
      </c>
      <c r="G136" s="309" t="s">
        <v>289</v>
      </c>
      <c r="H136" s="40" t="s">
        <v>228</v>
      </c>
      <c r="I136" s="309" t="s">
        <v>289</v>
      </c>
      <c r="J136" s="309" t="s">
        <v>289</v>
      </c>
      <c r="K136" s="309" t="s">
        <v>289</v>
      </c>
      <c r="L136" s="309" t="s">
        <v>289</v>
      </c>
      <c r="M136" s="309" t="s">
        <v>289</v>
      </c>
    </row>
    <row r="137" spans="1:13" ht="50.1" customHeight="1" x14ac:dyDescent="0.25">
      <c r="A137" s="434">
        <v>1</v>
      </c>
      <c r="B137" s="333" t="s">
        <v>73</v>
      </c>
      <c r="C137" s="333" t="s">
        <v>490</v>
      </c>
      <c r="D137" s="333" t="s">
        <v>76</v>
      </c>
      <c r="E137" s="117" t="s">
        <v>544</v>
      </c>
      <c r="F137" s="97" t="s">
        <v>492</v>
      </c>
      <c r="G137" s="97" t="s">
        <v>25</v>
      </c>
      <c r="H137" s="96">
        <v>1</v>
      </c>
      <c r="I137" s="96">
        <v>0</v>
      </c>
      <c r="J137" s="96">
        <v>0</v>
      </c>
      <c r="K137" s="98">
        <v>2573.81</v>
      </c>
      <c r="L137" s="146">
        <v>0</v>
      </c>
      <c r="M137" s="146">
        <v>0</v>
      </c>
    </row>
    <row r="138" spans="1:13" ht="20.100000000000001" customHeight="1" x14ac:dyDescent="0.25">
      <c r="A138" s="344"/>
      <c r="B138" s="344"/>
      <c r="C138" s="344"/>
      <c r="D138" s="344"/>
      <c r="E138" s="91" t="s">
        <v>493</v>
      </c>
      <c r="F138" s="309" t="s">
        <v>289</v>
      </c>
      <c r="G138" s="309" t="s">
        <v>289</v>
      </c>
      <c r="H138" s="40" t="s">
        <v>58</v>
      </c>
      <c r="I138" s="309" t="s">
        <v>289</v>
      </c>
      <c r="J138" s="309" t="s">
        <v>289</v>
      </c>
      <c r="K138" s="309" t="s">
        <v>289</v>
      </c>
      <c r="L138" s="309" t="s">
        <v>289</v>
      </c>
      <c r="M138" s="309" t="s">
        <v>289</v>
      </c>
    </row>
    <row r="139" spans="1:13" ht="20.100000000000001" customHeight="1" x14ac:dyDescent="0.25">
      <c r="A139" s="344"/>
      <c r="B139" s="344"/>
      <c r="C139" s="344"/>
      <c r="D139" s="344"/>
      <c r="E139" s="91" t="s">
        <v>494</v>
      </c>
      <c r="F139" s="309" t="s">
        <v>289</v>
      </c>
      <c r="G139" s="309" t="s">
        <v>289</v>
      </c>
      <c r="H139" s="40" t="s">
        <v>228</v>
      </c>
      <c r="I139" s="309" t="s">
        <v>289</v>
      </c>
      <c r="J139" s="309" t="s">
        <v>289</v>
      </c>
      <c r="K139" s="309" t="s">
        <v>289</v>
      </c>
      <c r="L139" s="309" t="s">
        <v>289</v>
      </c>
      <c r="M139" s="309" t="s">
        <v>289</v>
      </c>
    </row>
    <row r="140" spans="1:13" ht="50.1" customHeight="1" x14ac:dyDescent="0.25">
      <c r="A140" s="434">
        <v>1</v>
      </c>
      <c r="B140" s="333" t="s">
        <v>73</v>
      </c>
      <c r="C140" s="333" t="s">
        <v>490</v>
      </c>
      <c r="D140" s="333" t="s">
        <v>76</v>
      </c>
      <c r="E140" s="117" t="s">
        <v>545</v>
      </c>
      <c r="F140" s="97" t="s">
        <v>492</v>
      </c>
      <c r="G140" s="97" t="s">
        <v>25</v>
      </c>
      <c r="H140" s="96">
        <v>1</v>
      </c>
      <c r="I140" s="96">
        <v>0</v>
      </c>
      <c r="J140" s="96">
        <v>0</v>
      </c>
      <c r="K140" s="98">
        <v>2297.1</v>
      </c>
      <c r="L140" s="146">
        <v>0</v>
      </c>
      <c r="M140" s="146">
        <v>0</v>
      </c>
    </row>
    <row r="141" spans="1:13" ht="20.100000000000001" customHeight="1" x14ac:dyDescent="0.25">
      <c r="A141" s="344"/>
      <c r="B141" s="344"/>
      <c r="C141" s="344"/>
      <c r="D141" s="344"/>
      <c r="E141" s="91" t="s">
        <v>493</v>
      </c>
      <c r="F141" s="309" t="s">
        <v>289</v>
      </c>
      <c r="G141" s="309" t="s">
        <v>289</v>
      </c>
      <c r="H141" s="40" t="s">
        <v>58</v>
      </c>
      <c r="I141" s="309" t="s">
        <v>289</v>
      </c>
      <c r="J141" s="309" t="s">
        <v>289</v>
      </c>
      <c r="K141" s="309" t="s">
        <v>289</v>
      </c>
      <c r="L141" s="309" t="s">
        <v>289</v>
      </c>
      <c r="M141" s="309" t="s">
        <v>289</v>
      </c>
    </row>
    <row r="142" spans="1:13" ht="20.100000000000001" customHeight="1" x14ac:dyDescent="0.25">
      <c r="A142" s="344"/>
      <c r="B142" s="344"/>
      <c r="C142" s="344"/>
      <c r="D142" s="344"/>
      <c r="E142" s="91" t="s">
        <v>494</v>
      </c>
      <c r="F142" s="309" t="s">
        <v>289</v>
      </c>
      <c r="G142" s="309" t="s">
        <v>289</v>
      </c>
      <c r="H142" s="40" t="s">
        <v>228</v>
      </c>
      <c r="I142" s="309" t="s">
        <v>289</v>
      </c>
      <c r="J142" s="309" t="s">
        <v>289</v>
      </c>
      <c r="K142" s="309" t="s">
        <v>289</v>
      </c>
      <c r="L142" s="309" t="s">
        <v>289</v>
      </c>
      <c r="M142" s="309" t="s">
        <v>289</v>
      </c>
    </row>
    <row r="143" spans="1:13" ht="50.1" customHeight="1" x14ac:dyDescent="0.25">
      <c r="A143" s="434">
        <v>1</v>
      </c>
      <c r="B143" s="333" t="s">
        <v>73</v>
      </c>
      <c r="C143" s="333" t="s">
        <v>490</v>
      </c>
      <c r="D143" s="333" t="s">
        <v>76</v>
      </c>
      <c r="E143" s="117" t="s">
        <v>546</v>
      </c>
      <c r="F143" s="97" t="s">
        <v>492</v>
      </c>
      <c r="G143" s="97" t="s">
        <v>25</v>
      </c>
      <c r="H143" s="96">
        <v>1</v>
      </c>
      <c r="I143" s="96">
        <v>0</v>
      </c>
      <c r="J143" s="96">
        <v>0</v>
      </c>
      <c r="K143" s="98">
        <v>2406.92</v>
      </c>
      <c r="L143" s="146">
        <v>0</v>
      </c>
      <c r="M143" s="146">
        <v>0</v>
      </c>
    </row>
    <row r="144" spans="1:13" ht="20.100000000000001" customHeight="1" x14ac:dyDescent="0.25">
      <c r="A144" s="344"/>
      <c r="B144" s="344"/>
      <c r="C144" s="344"/>
      <c r="D144" s="344"/>
      <c r="E144" s="91" t="s">
        <v>493</v>
      </c>
      <c r="F144" s="309" t="s">
        <v>289</v>
      </c>
      <c r="G144" s="309" t="s">
        <v>289</v>
      </c>
      <c r="H144" s="40" t="s">
        <v>58</v>
      </c>
      <c r="I144" s="309" t="s">
        <v>289</v>
      </c>
      <c r="J144" s="309" t="s">
        <v>289</v>
      </c>
      <c r="K144" s="309" t="s">
        <v>289</v>
      </c>
      <c r="L144" s="309" t="s">
        <v>289</v>
      </c>
      <c r="M144" s="309" t="s">
        <v>289</v>
      </c>
    </row>
    <row r="145" spans="1:13" ht="20.100000000000001" customHeight="1" x14ac:dyDescent="0.25">
      <c r="A145" s="344"/>
      <c r="B145" s="344"/>
      <c r="C145" s="344"/>
      <c r="D145" s="344"/>
      <c r="E145" s="91" t="s">
        <v>494</v>
      </c>
      <c r="F145" s="309" t="s">
        <v>289</v>
      </c>
      <c r="G145" s="309" t="s">
        <v>289</v>
      </c>
      <c r="H145" s="40" t="s">
        <v>228</v>
      </c>
      <c r="I145" s="309" t="s">
        <v>289</v>
      </c>
      <c r="J145" s="309" t="s">
        <v>289</v>
      </c>
      <c r="K145" s="309" t="s">
        <v>289</v>
      </c>
      <c r="L145" s="309" t="s">
        <v>289</v>
      </c>
      <c r="M145" s="309" t="s">
        <v>289</v>
      </c>
    </row>
    <row r="146" spans="1:13" ht="50.1" customHeight="1" x14ac:dyDescent="0.25">
      <c r="A146" s="139">
        <v>1</v>
      </c>
      <c r="B146" s="138" t="s">
        <v>73</v>
      </c>
      <c r="C146" s="138" t="s">
        <v>495</v>
      </c>
      <c r="D146" s="138" t="s">
        <v>36</v>
      </c>
      <c r="E146" s="145" t="s">
        <v>496</v>
      </c>
      <c r="F146" s="138" t="s">
        <v>492</v>
      </c>
      <c r="G146" s="138" t="s">
        <v>25</v>
      </c>
      <c r="H146" s="138">
        <f>H147+H151+H155+H161+H164+H167+H170+H173+H176+H179</f>
        <v>3</v>
      </c>
      <c r="I146" s="139">
        <v>0</v>
      </c>
      <c r="J146" s="139">
        <v>0</v>
      </c>
      <c r="K146" s="140">
        <f>SUM(K147:K160)</f>
        <v>7099.6</v>
      </c>
      <c r="L146" s="140">
        <v>0</v>
      </c>
      <c r="M146" s="140">
        <v>0</v>
      </c>
    </row>
    <row r="147" spans="1:13" ht="30" customHeight="1" x14ac:dyDescent="0.25">
      <c r="A147" s="434">
        <v>1</v>
      </c>
      <c r="B147" s="333" t="s">
        <v>73</v>
      </c>
      <c r="C147" s="333" t="s">
        <v>495</v>
      </c>
      <c r="D147" s="333" t="s">
        <v>36</v>
      </c>
      <c r="E147" s="99" t="s">
        <v>497</v>
      </c>
      <c r="F147" s="97" t="s">
        <v>492</v>
      </c>
      <c r="G147" s="97" t="s">
        <v>25</v>
      </c>
      <c r="H147" s="96">
        <v>1</v>
      </c>
      <c r="I147" s="96">
        <v>0</v>
      </c>
      <c r="J147" s="96">
        <v>0</v>
      </c>
      <c r="K147" s="98">
        <f>1850+1233.12</f>
        <v>3083.12</v>
      </c>
      <c r="L147" s="98">
        <v>0</v>
      </c>
      <c r="M147" s="98">
        <v>0</v>
      </c>
    </row>
    <row r="148" spans="1:13" ht="20.100000000000001" customHeight="1" x14ac:dyDescent="0.25">
      <c r="A148" s="344"/>
      <c r="B148" s="344"/>
      <c r="C148" s="344"/>
      <c r="D148" s="334"/>
      <c r="E148" s="91" t="s">
        <v>246</v>
      </c>
      <c r="F148" s="309" t="s">
        <v>289</v>
      </c>
      <c r="G148" s="309" t="s">
        <v>289</v>
      </c>
      <c r="H148" s="40" t="s">
        <v>230</v>
      </c>
      <c r="I148" s="309" t="s">
        <v>289</v>
      </c>
      <c r="J148" s="309" t="s">
        <v>289</v>
      </c>
      <c r="K148" s="309" t="s">
        <v>289</v>
      </c>
      <c r="L148" s="309" t="s">
        <v>289</v>
      </c>
      <c r="M148" s="309" t="s">
        <v>289</v>
      </c>
    </row>
    <row r="149" spans="1:13" ht="20.100000000000001" customHeight="1" x14ac:dyDescent="0.25">
      <c r="A149" s="344"/>
      <c r="B149" s="344"/>
      <c r="C149" s="344"/>
      <c r="D149" s="334"/>
      <c r="E149" s="91" t="s">
        <v>247</v>
      </c>
      <c r="F149" s="309" t="s">
        <v>289</v>
      </c>
      <c r="G149" s="309" t="s">
        <v>289</v>
      </c>
      <c r="H149" s="40" t="s">
        <v>228</v>
      </c>
      <c r="I149" s="309" t="s">
        <v>289</v>
      </c>
      <c r="J149" s="309" t="s">
        <v>289</v>
      </c>
      <c r="K149" s="309" t="s">
        <v>289</v>
      </c>
      <c r="L149" s="309" t="s">
        <v>289</v>
      </c>
      <c r="M149" s="309" t="s">
        <v>289</v>
      </c>
    </row>
    <row r="150" spans="1:13" ht="20.100000000000001" customHeight="1" x14ac:dyDescent="0.25">
      <c r="A150" s="345"/>
      <c r="B150" s="345"/>
      <c r="C150" s="345"/>
      <c r="D150" s="335"/>
      <c r="E150" s="91" t="s">
        <v>32</v>
      </c>
      <c r="F150" s="309" t="s">
        <v>289</v>
      </c>
      <c r="G150" s="309" t="s">
        <v>289</v>
      </c>
      <c r="H150" s="40" t="s">
        <v>39</v>
      </c>
      <c r="I150" s="309" t="s">
        <v>289</v>
      </c>
      <c r="J150" s="309" t="s">
        <v>289</v>
      </c>
      <c r="K150" s="309" t="s">
        <v>289</v>
      </c>
      <c r="L150" s="309" t="s">
        <v>289</v>
      </c>
      <c r="M150" s="309" t="s">
        <v>289</v>
      </c>
    </row>
    <row r="151" spans="1:13" ht="30" customHeight="1" x14ac:dyDescent="0.25">
      <c r="A151" s="434">
        <v>1</v>
      </c>
      <c r="B151" s="333" t="s">
        <v>73</v>
      </c>
      <c r="C151" s="333" t="s">
        <v>495</v>
      </c>
      <c r="D151" s="333" t="s">
        <v>36</v>
      </c>
      <c r="E151" s="99" t="s">
        <v>499</v>
      </c>
      <c r="F151" s="97" t="s">
        <v>492</v>
      </c>
      <c r="G151" s="97" t="s">
        <v>25</v>
      </c>
      <c r="H151" s="96">
        <v>1</v>
      </c>
      <c r="I151" s="96">
        <v>0</v>
      </c>
      <c r="J151" s="96">
        <v>0</v>
      </c>
      <c r="K151" s="98">
        <v>743.15</v>
      </c>
      <c r="L151" s="98">
        <v>0</v>
      </c>
      <c r="M151" s="98">
        <v>0</v>
      </c>
    </row>
    <row r="152" spans="1:13" ht="20.100000000000001" customHeight="1" x14ac:dyDescent="0.25">
      <c r="A152" s="435"/>
      <c r="B152" s="334"/>
      <c r="C152" s="334"/>
      <c r="D152" s="334"/>
      <c r="E152" s="91" t="s">
        <v>439</v>
      </c>
      <c r="F152" s="309" t="s">
        <v>289</v>
      </c>
      <c r="G152" s="309" t="s">
        <v>289</v>
      </c>
      <c r="H152" s="40" t="s">
        <v>60</v>
      </c>
      <c r="I152" s="309" t="s">
        <v>289</v>
      </c>
      <c r="J152" s="309" t="s">
        <v>289</v>
      </c>
      <c r="K152" s="309" t="s">
        <v>289</v>
      </c>
      <c r="L152" s="309" t="s">
        <v>289</v>
      </c>
      <c r="M152" s="309" t="s">
        <v>289</v>
      </c>
    </row>
    <row r="153" spans="1:13" ht="20.100000000000001" customHeight="1" x14ac:dyDescent="0.25">
      <c r="A153" s="344"/>
      <c r="B153" s="344"/>
      <c r="C153" s="344"/>
      <c r="D153" s="344"/>
      <c r="E153" s="91" t="s">
        <v>247</v>
      </c>
      <c r="F153" s="309" t="s">
        <v>289</v>
      </c>
      <c r="G153" s="309" t="s">
        <v>289</v>
      </c>
      <c r="H153" s="40" t="s">
        <v>230</v>
      </c>
      <c r="I153" s="309" t="s">
        <v>289</v>
      </c>
      <c r="J153" s="309" t="s">
        <v>289</v>
      </c>
      <c r="K153" s="309" t="s">
        <v>289</v>
      </c>
      <c r="L153" s="309" t="s">
        <v>289</v>
      </c>
      <c r="M153" s="309" t="s">
        <v>289</v>
      </c>
    </row>
    <row r="154" spans="1:13" ht="20.100000000000001" customHeight="1" x14ac:dyDescent="0.25">
      <c r="A154" s="344"/>
      <c r="B154" s="344"/>
      <c r="C154" s="344"/>
      <c r="D154" s="344"/>
      <c r="E154" s="91" t="s">
        <v>32</v>
      </c>
      <c r="F154" s="309" t="s">
        <v>289</v>
      </c>
      <c r="G154" s="309" t="s">
        <v>289</v>
      </c>
      <c r="H154" s="40" t="s">
        <v>227</v>
      </c>
      <c r="I154" s="309" t="s">
        <v>289</v>
      </c>
      <c r="J154" s="309" t="s">
        <v>289</v>
      </c>
      <c r="K154" s="309" t="s">
        <v>289</v>
      </c>
      <c r="L154" s="309" t="s">
        <v>289</v>
      </c>
      <c r="M154" s="309" t="s">
        <v>289</v>
      </c>
    </row>
    <row r="155" spans="1:13" ht="30" customHeight="1" x14ac:dyDescent="0.25">
      <c r="A155" s="437">
        <v>1</v>
      </c>
      <c r="B155" s="408" t="s">
        <v>73</v>
      </c>
      <c r="C155" s="408" t="s">
        <v>495</v>
      </c>
      <c r="D155" s="408" t="s">
        <v>36</v>
      </c>
      <c r="E155" s="99" t="s">
        <v>500</v>
      </c>
      <c r="F155" s="97" t="s">
        <v>492</v>
      </c>
      <c r="G155" s="97" t="s">
        <v>25</v>
      </c>
      <c r="H155" s="96">
        <v>1</v>
      </c>
      <c r="I155" s="96">
        <v>0</v>
      </c>
      <c r="J155" s="96">
        <v>0</v>
      </c>
      <c r="K155" s="98">
        <v>3273.33</v>
      </c>
      <c r="L155" s="98">
        <v>0</v>
      </c>
      <c r="M155" s="98">
        <v>0</v>
      </c>
    </row>
    <row r="156" spans="1:13" ht="20.100000000000001" customHeight="1" x14ac:dyDescent="0.25">
      <c r="A156" s="437"/>
      <c r="B156" s="408"/>
      <c r="C156" s="408"/>
      <c r="D156" s="408"/>
      <c r="E156" s="91" t="s">
        <v>439</v>
      </c>
      <c r="F156" s="309" t="s">
        <v>289</v>
      </c>
      <c r="G156" s="309" t="s">
        <v>289</v>
      </c>
      <c r="H156" s="253" t="s">
        <v>60</v>
      </c>
      <c r="I156" s="309" t="s">
        <v>289</v>
      </c>
      <c r="J156" s="309" t="s">
        <v>289</v>
      </c>
      <c r="K156" s="309" t="s">
        <v>289</v>
      </c>
      <c r="L156" s="309" t="s">
        <v>289</v>
      </c>
      <c r="M156" s="309" t="s">
        <v>289</v>
      </c>
    </row>
    <row r="157" spans="1:13" ht="20.100000000000001" customHeight="1" x14ac:dyDescent="0.25">
      <c r="A157" s="437"/>
      <c r="B157" s="408"/>
      <c r="C157" s="408"/>
      <c r="D157" s="408"/>
      <c r="E157" s="91" t="s">
        <v>440</v>
      </c>
      <c r="F157" s="309" t="s">
        <v>289</v>
      </c>
      <c r="G157" s="309" t="s">
        <v>289</v>
      </c>
      <c r="H157" s="253" t="s">
        <v>71</v>
      </c>
      <c r="I157" s="309" t="s">
        <v>289</v>
      </c>
      <c r="J157" s="309" t="s">
        <v>289</v>
      </c>
      <c r="K157" s="309" t="s">
        <v>289</v>
      </c>
      <c r="L157" s="309" t="s">
        <v>289</v>
      </c>
      <c r="M157" s="309" t="s">
        <v>289</v>
      </c>
    </row>
    <row r="158" spans="1:13" ht="20.100000000000001" customHeight="1" x14ac:dyDescent="0.25">
      <c r="A158" s="437"/>
      <c r="B158" s="408"/>
      <c r="C158" s="408"/>
      <c r="D158" s="408"/>
      <c r="E158" s="91" t="s">
        <v>246</v>
      </c>
      <c r="F158" s="309" t="s">
        <v>289</v>
      </c>
      <c r="G158" s="309" t="s">
        <v>289</v>
      </c>
      <c r="H158" s="40" t="s">
        <v>71</v>
      </c>
      <c r="I158" s="309" t="s">
        <v>289</v>
      </c>
      <c r="J158" s="309" t="s">
        <v>289</v>
      </c>
      <c r="K158" s="309" t="s">
        <v>289</v>
      </c>
      <c r="L158" s="309" t="s">
        <v>289</v>
      </c>
      <c r="M158" s="309" t="s">
        <v>289</v>
      </c>
    </row>
    <row r="159" spans="1:13" ht="20.100000000000001" customHeight="1" x14ac:dyDescent="0.25">
      <c r="A159" s="438"/>
      <c r="B159" s="438"/>
      <c r="C159" s="438"/>
      <c r="D159" s="438"/>
      <c r="E159" s="91" t="s">
        <v>247</v>
      </c>
      <c r="F159" s="309" t="s">
        <v>289</v>
      </c>
      <c r="G159" s="309" t="s">
        <v>289</v>
      </c>
      <c r="H159" s="40" t="s">
        <v>38</v>
      </c>
      <c r="I159" s="309" t="s">
        <v>289</v>
      </c>
      <c r="J159" s="309" t="s">
        <v>289</v>
      </c>
      <c r="K159" s="309" t="s">
        <v>289</v>
      </c>
      <c r="L159" s="309" t="s">
        <v>289</v>
      </c>
      <c r="M159" s="309" t="s">
        <v>289</v>
      </c>
    </row>
    <row r="160" spans="1:13" ht="20.100000000000001" customHeight="1" x14ac:dyDescent="0.25">
      <c r="A160" s="438"/>
      <c r="B160" s="438"/>
      <c r="C160" s="438"/>
      <c r="D160" s="438"/>
      <c r="E160" s="91" t="s">
        <v>32</v>
      </c>
      <c r="F160" s="309" t="s">
        <v>289</v>
      </c>
      <c r="G160" s="309" t="s">
        <v>289</v>
      </c>
      <c r="H160" s="40" t="s">
        <v>229</v>
      </c>
      <c r="I160" s="309" t="s">
        <v>289</v>
      </c>
      <c r="J160" s="309" t="s">
        <v>289</v>
      </c>
      <c r="K160" s="309" t="s">
        <v>289</v>
      </c>
      <c r="L160" s="309" t="s">
        <v>289</v>
      </c>
      <c r="M160" s="309" t="s">
        <v>289</v>
      </c>
    </row>
    <row r="164" spans="13:13" x14ac:dyDescent="0.25">
      <c r="M164" s="3" t="s">
        <v>498</v>
      </c>
    </row>
  </sheetData>
  <autoFilter ref="A1:M160">
    <filterColumn colId="9" showButton="0"/>
    <filterColumn colId="10" showButton="0"/>
    <filterColumn colId="11" showButton="0"/>
  </autoFilter>
  <mergeCells count="168">
    <mergeCell ref="A155:A160"/>
    <mergeCell ref="B155:B160"/>
    <mergeCell ref="C155:C160"/>
    <mergeCell ref="D155:D160"/>
    <mergeCell ref="A147:A150"/>
    <mergeCell ref="B147:B150"/>
    <mergeCell ref="C147:C150"/>
    <mergeCell ref="D147:D150"/>
    <mergeCell ref="A151:A154"/>
    <mergeCell ref="B151:B154"/>
    <mergeCell ref="C151:C154"/>
    <mergeCell ref="D151:D154"/>
    <mergeCell ref="A143:A145"/>
    <mergeCell ref="B143:B145"/>
    <mergeCell ref="C143:C145"/>
    <mergeCell ref="D143:D145"/>
    <mergeCell ref="A134:A136"/>
    <mergeCell ref="B134:B136"/>
    <mergeCell ref="C134:C136"/>
    <mergeCell ref="D134:D136"/>
    <mergeCell ref="A137:A139"/>
    <mergeCell ref="B137:B139"/>
    <mergeCell ref="C137:C139"/>
    <mergeCell ref="D137:D139"/>
    <mergeCell ref="A140:A142"/>
    <mergeCell ref="B140:B142"/>
    <mergeCell ref="C140:C142"/>
    <mergeCell ref="D140:D142"/>
    <mergeCell ref="A128:A130"/>
    <mergeCell ref="B128:B130"/>
    <mergeCell ref="C128:C130"/>
    <mergeCell ref="D128:D130"/>
    <mergeCell ref="A131:A133"/>
    <mergeCell ref="B131:B133"/>
    <mergeCell ref="C131:C133"/>
    <mergeCell ref="D131:D133"/>
    <mergeCell ref="A122:A124"/>
    <mergeCell ref="B122:B124"/>
    <mergeCell ref="C122:C124"/>
    <mergeCell ref="D122:D124"/>
    <mergeCell ref="A125:A127"/>
    <mergeCell ref="B125:B127"/>
    <mergeCell ref="C125:C127"/>
    <mergeCell ref="D125:D127"/>
    <mergeCell ref="A116:A118"/>
    <mergeCell ref="B116:B118"/>
    <mergeCell ref="C116:C118"/>
    <mergeCell ref="D116:D118"/>
    <mergeCell ref="A119:A121"/>
    <mergeCell ref="B119:B121"/>
    <mergeCell ref="C119:C121"/>
    <mergeCell ref="D119:D121"/>
    <mergeCell ref="A99:A102"/>
    <mergeCell ref="B99:B102"/>
    <mergeCell ref="C99:C102"/>
    <mergeCell ref="D99:D102"/>
    <mergeCell ref="A103:A106"/>
    <mergeCell ref="B103:B106"/>
    <mergeCell ref="C103:C106"/>
    <mergeCell ref="D103:D106"/>
    <mergeCell ref="D111:D114"/>
    <mergeCell ref="C111:C114"/>
    <mergeCell ref="B111:B114"/>
    <mergeCell ref="A111:A114"/>
    <mergeCell ref="D107:D110"/>
    <mergeCell ref="C107:C110"/>
    <mergeCell ref="B107:B110"/>
    <mergeCell ref="A107:A110"/>
    <mergeCell ref="A91:A94"/>
    <mergeCell ref="B91:B94"/>
    <mergeCell ref="C91:C94"/>
    <mergeCell ref="D91:D94"/>
    <mergeCell ref="A95:A97"/>
    <mergeCell ref="B95:B97"/>
    <mergeCell ref="C95:C97"/>
    <mergeCell ref="D95:D97"/>
    <mergeCell ref="A81:A85"/>
    <mergeCell ref="B81:B85"/>
    <mergeCell ref="C81:C85"/>
    <mergeCell ref="D81:D85"/>
    <mergeCell ref="A86:A90"/>
    <mergeCell ref="B86:B90"/>
    <mergeCell ref="C86:C90"/>
    <mergeCell ref="D86:D90"/>
    <mergeCell ref="A73:A76"/>
    <mergeCell ref="B73:B76"/>
    <mergeCell ref="C73:C76"/>
    <mergeCell ref="D73:D76"/>
    <mergeCell ref="A77:A80"/>
    <mergeCell ref="B77:B80"/>
    <mergeCell ref="C77:C80"/>
    <mergeCell ref="D77:D80"/>
    <mergeCell ref="A65:A68"/>
    <mergeCell ref="B65:B68"/>
    <mergeCell ref="C65:C68"/>
    <mergeCell ref="D65:D68"/>
    <mergeCell ref="A69:A72"/>
    <mergeCell ref="B69:B72"/>
    <mergeCell ref="C69:C72"/>
    <mergeCell ref="D69:D72"/>
    <mergeCell ref="A57:A60"/>
    <mergeCell ref="B57:B60"/>
    <mergeCell ref="C57:C60"/>
    <mergeCell ref="D57:D60"/>
    <mergeCell ref="A61:A64"/>
    <mergeCell ref="B61:B64"/>
    <mergeCell ref="C61:C64"/>
    <mergeCell ref="D61:D64"/>
    <mergeCell ref="A53:A56"/>
    <mergeCell ref="B53:B56"/>
    <mergeCell ref="C53:C56"/>
    <mergeCell ref="D53:D56"/>
    <mergeCell ref="A45:A48"/>
    <mergeCell ref="B45:B48"/>
    <mergeCell ref="C45:C48"/>
    <mergeCell ref="D45:D48"/>
    <mergeCell ref="A49:A52"/>
    <mergeCell ref="B49:B52"/>
    <mergeCell ref="C49:C52"/>
    <mergeCell ref="D49:D52"/>
    <mergeCell ref="A37:A40"/>
    <mergeCell ref="B37:B40"/>
    <mergeCell ref="C37:C40"/>
    <mergeCell ref="D37:D40"/>
    <mergeCell ref="A41:A44"/>
    <mergeCell ref="B41:B44"/>
    <mergeCell ref="C41:C44"/>
    <mergeCell ref="D41:D44"/>
    <mergeCell ref="A29:A32"/>
    <mergeCell ref="B29:B32"/>
    <mergeCell ref="C29:C32"/>
    <mergeCell ref="D29:D32"/>
    <mergeCell ref="A33:A36"/>
    <mergeCell ref="B33:B36"/>
    <mergeCell ref="C33:C36"/>
    <mergeCell ref="D33:D36"/>
    <mergeCell ref="A21:A24"/>
    <mergeCell ref="B21:B24"/>
    <mergeCell ref="C21:C24"/>
    <mergeCell ref="D21:D24"/>
    <mergeCell ref="A25:A28"/>
    <mergeCell ref="B25:B28"/>
    <mergeCell ref="C25:C28"/>
    <mergeCell ref="D25:D28"/>
    <mergeCell ref="A13:A16"/>
    <mergeCell ref="B13:B16"/>
    <mergeCell ref="C13:C16"/>
    <mergeCell ref="D13:D16"/>
    <mergeCell ref="A17:A20"/>
    <mergeCell ref="B17:B20"/>
    <mergeCell ref="C17:C20"/>
    <mergeCell ref="D17:D20"/>
    <mergeCell ref="K6:M8"/>
    <mergeCell ref="N6:Q6"/>
    <mergeCell ref="S6:V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</mergeCells>
  <pageMargins left="0.62992125984251968" right="0.23622047244094491" top="0.39370078740157483" bottom="0.19685039370078741" header="0.31496062992125984" footer="0.31496062992125984"/>
  <pageSetup paperSize="9" scale="54" fitToHeight="0" orientation="landscape" r:id="rId1"/>
  <headerFooter differentFirst="1">
    <oddHeader>&amp;C&amp;"Arial Cyr,обычный"&amp;10&amp;P</oddHeader>
  </headerFooter>
  <rowBreaks count="4" manualBreakCount="4">
    <brk id="36" max="12" man="1"/>
    <brk id="76" max="12" man="1"/>
    <brk id="106" max="12" man="1"/>
    <brk id="13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2"/>
  <sheetViews>
    <sheetView view="pageBreakPreview" topLeftCell="A18" zoomScale="69" zoomScaleNormal="60" zoomScaleSheetLayoutView="69" zoomScalePageLayoutView="70" workbookViewId="0">
      <selection activeCell="H18" sqref="H18"/>
    </sheetView>
  </sheetViews>
  <sheetFormatPr defaultColWidth="8.7109375" defaultRowHeight="15.75" x14ac:dyDescent="0.25"/>
  <cols>
    <col min="1" max="3" width="10.28515625" style="3" bestFit="1" customWidth="1"/>
    <col min="4" max="4" width="18.42578125" style="3" customWidth="1"/>
    <col min="5" max="5" width="75.7109375" style="3" customWidth="1"/>
    <col min="6" max="6" width="28.85546875" style="3" customWidth="1"/>
    <col min="7" max="7" width="11" style="3" customWidth="1"/>
    <col min="8" max="10" width="20.7109375" style="3" customWidth="1"/>
    <col min="11" max="11" width="18.85546875" style="3" customWidth="1"/>
    <col min="12" max="12" width="18.140625" style="3" customWidth="1"/>
    <col min="13" max="13" width="16.5703125" style="3" customWidth="1"/>
    <col min="14" max="14" width="80.42578125" style="5" hidden="1" customWidth="1"/>
    <col min="15" max="15" width="10.28515625" style="2" hidden="1" customWidth="1"/>
    <col min="16" max="17" width="11.5703125" style="2" hidden="1" customWidth="1"/>
    <col min="18" max="18" width="10.28515625" style="2" hidden="1" customWidth="1"/>
    <col min="19" max="20" width="8.7109375" style="2" hidden="1" bestFit="1" customWidth="1"/>
    <col min="21" max="21" width="9.140625" style="2" hidden="1" customWidth="1"/>
    <col min="22" max="23" width="10.28515625" style="2" hidden="1" customWidth="1"/>
    <col min="24" max="24" width="25.5703125" style="2" hidden="1" customWidth="1"/>
    <col min="25" max="25" width="26.85546875" style="2" customWidth="1"/>
    <col min="26" max="26" width="17.28515625" style="2" customWidth="1"/>
    <col min="27" max="27" width="22.42578125" style="2" customWidth="1"/>
    <col min="28" max="28" width="8.7109375" style="2" bestFit="1" customWidth="1"/>
    <col min="29" max="29" width="12.28515625" style="2" bestFit="1" customWidth="1"/>
    <col min="30" max="30" width="9.140625" style="2" bestFit="1" customWidth="1"/>
    <col min="31" max="41" width="8.7109375" style="2" bestFit="1" customWidth="1"/>
    <col min="42" max="42" width="8.7109375" style="3" bestFit="1" customWidth="1"/>
    <col min="43" max="16384" width="8.7109375" style="3"/>
  </cols>
  <sheetData>
    <row r="1" spans="1:42" s="2" customFormat="1" ht="144.75" customHeight="1" x14ac:dyDescent="0.3">
      <c r="A1" s="38"/>
      <c r="B1" s="39"/>
      <c r="C1" s="39"/>
      <c r="D1" s="39"/>
      <c r="E1" s="39"/>
      <c r="F1" s="39"/>
      <c r="G1" s="39"/>
      <c r="H1" s="39"/>
      <c r="I1" s="39"/>
      <c r="J1" s="365" t="s">
        <v>326</v>
      </c>
      <c r="K1" s="365"/>
      <c r="L1" s="365"/>
      <c r="M1" s="365"/>
      <c r="N1" s="1"/>
      <c r="AP1" s="3"/>
    </row>
    <row r="2" spans="1:42" s="2" customFormat="1" ht="18.75" customHeight="1" x14ac:dyDescent="0.25">
      <c r="A2" s="366" t="s">
        <v>0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4"/>
      <c r="AP2" s="3"/>
    </row>
    <row r="3" spans="1:42" s="2" customFormat="1" ht="18.75" customHeight="1" x14ac:dyDescent="0.25">
      <c r="A3" s="366" t="s">
        <v>78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5"/>
      <c r="AP3" s="3"/>
    </row>
    <row r="4" spans="1:42" s="2" customFormat="1" ht="18.75" customHeight="1" x14ac:dyDescent="0.25">
      <c r="A4" s="38"/>
      <c r="B4" s="38"/>
      <c r="C4" s="366" t="s">
        <v>2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5"/>
      <c r="AP4" s="3"/>
    </row>
    <row r="5" spans="1:42" ht="10.5" customHeight="1" x14ac:dyDescent="0.25"/>
    <row r="6" spans="1:42" s="2" customFormat="1" ht="81.75" customHeight="1" x14ac:dyDescent="0.25">
      <c r="A6" s="367" t="s">
        <v>3</v>
      </c>
      <c r="B6" s="367" t="s">
        <v>4</v>
      </c>
      <c r="C6" s="370" t="s">
        <v>283</v>
      </c>
      <c r="D6" s="357" t="s">
        <v>6</v>
      </c>
      <c r="E6" s="357" t="s">
        <v>7</v>
      </c>
      <c r="F6" s="357" t="s">
        <v>8</v>
      </c>
      <c r="G6" s="373"/>
      <c r="H6" s="374"/>
      <c r="I6" s="374"/>
      <c r="J6" s="375"/>
      <c r="K6" s="374" t="s">
        <v>9</v>
      </c>
      <c r="L6" s="374"/>
      <c r="M6" s="375"/>
      <c r="N6" s="356" t="s">
        <v>10</v>
      </c>
      <c r="O6" s="346" t="s">
        <v>11</v>
      </c>
      <c r="P6" s="347"/>
      <c r="Q6" s="347"/>
      <c r="R6" s="346"/>
      <c r="T6" s="356" t="s">
        <v>12</v>
      </c>
      <c r="U6" s="347"/>
      <c r="V6" s="347"/>
      <c r="W6" s="346"/>
      <c r="AP6" s="3"/>
    </row>
    <row r="7" spans="1:42" s="2" customFormat="1" ht="23.25" customHeight="1" x14ac:dyDescent="0.25">
      <c r="A7" s="368"/>
      <c r="B7" s="368"/>
      <c r="C7" s="371"/>
      <c r="D7" s="358"/>
      <c r="E7" s="358"/>
      <c r="F7" s="357" t="s">
        <v>13</v>
      </c>
      <c r="G7" s="360" t="s">
        <v>14</v>
      </c>
      <c r="H7" s="362" t="s">
        <v>15</v>
      </c>
      <c r="I7" s="362"/>
      <c r="J7" s="362"/>
      <c r="K7" s="376"/>
      <c r="L7" s="376"/>
      <c r="M7" s="377"/>
      <c r="N7" s="363"/>
      <c r="O7" s="35"/>
      <c r="P7" s="34"/>
      <c r="Q7" s="34"/>
      <c r="R7" s="34"/>
      <c r="T7" s="34"/>
      <c r="U7" s="34"/>
      <c r="V7" s="34"/>
      <c r="W7" s="34"/>
      <c r="AP7" s="3"/>
    </row>
    <row r="8" spans="1:42" s="2" customFormat="1" ht="22.5" customHeight="1" x14ac:dyDescent="0.25">
      <c r="A8" s="368"/>
      <c r="B8" s="368"/>
      <c r="C8" s="371"/>
      <c r="D8" s="358"/>
      <c r="E8" s="358"/>
      <c r="F8" s="358"/>
      <c r="G8" s="361"/>
      <c r="H8" s="362"/>
      <c r="I8" s="362"/>
      <c r="J8" s="362"/>
      <c r="K8" s="378"/>
      <c r="L8" s="378"/>
      <c r="M8" s="379"/>
      <c r="N8" s="364"/>
      <c r="O8" s="35"/>
      <c r="P8" s="34"/>
      <c r="Q8" s="34"/>
      <c r="R8" s="34"/>
      <c r="T8" s="34"/>
      <c r="U8" s="34"/>
      <c r="V8" s="34"/>
      <c r="W8" s="34"/>
      <c r="AP8" s="3"/>
    </row>
    <row r="9" spans="1:42" s="2" customFormat="1" ht="43.5" customHeight="1" x14ac:dyDescent="0.25">
      <c r="A9" s="369"/>
      <c r="B9" s="369"/>
      <c r="C9" s="372"/>
      <c r="D9" s="359"/>
      <c r="E9" s="359"/>
      <c r="F9" s="359"/>
      <c r="G9" s="359"/>
      <c r="H9" s="37" t="s">
        <v>16</v>
      </c>
      <c r="I9" s="37" t="s">
        <v>17</v>
      </c>
      <c r="J9" s="37" t="s">
        <v>18</v>
      </c>
      <c r="K9" s="36" t="s">
        <v>16</v>
      </c>
      <c r="L9" s="36" t="s">
        <v>17</v>
      </c>
      <c r="M9" s="36" t="s">
        <v>18</v>
      </c>
      <c r="N9" s="6"/>
      <c r="O9" s="7">
        <v>2020</v>
      </c>
      <c r="P9" s="8">
        <v>2021</v>
      </c>
      <c r="Q9" s="8">
        <v>2022</v>
      </c>
      <c r="R9" s="8">
        <v>2023</v>
      </c>
      <c r="T9" s="8">
        <v>2020</v>
      </c>
      <c r="U9" s="8">
        <v>2021</v>
      </c>
      <c r="V9" s="8">
        <v>2022</v>
      </c>
      <c r="W9" s="8">
        <v>2023</v>
      </c>
      <c r="Y9" s="9"/>
      <c r="Z9" s="9"/>
      <c r="AP9" s="3"/>
    </row>
    <row r="10" spans="1:42" s="2" customFormat="1" x14ac:dyDescent="0.25">
      <c r="A10" s="36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36">
        <v>13</v>
      </c>
      <c r="N10" s="6"/>
      <c r="Y10" s="9"/>
      <c r="Z10" s="9"/>
      <c r="AP10" s="3"/>
    </row>
    <row r="11" spans="1:42" s="2" customFormat="1" ht="37.5" customHeight="1" x14ac:dyDescent="0.25">
      <c r="A11" s="153" t="s">
        <v>289</v>
      </c>
      <c r="B11" s="153" t="s">
        <v>289</v>
      </c>
      <c r="C11" s="154" t="s">
        <v>289</v>
      </c>
      <c r="D11" s="154" t="s">
        <v>289</v>
      </c>
      <c r="E11" s="282" t="s">
        <v>20</v>
      </c>
      <c r="F11" s="283" t="s">
        <v>289</v>
      </c>
      <c r="G11" s="284" t="s">
        <v>289</v>
      </c>
      <c r="H11" s="284" t="s">
        <v>289</v>
      </c>
      <c r="I11" s="284" t="s">
        <v>289</v>
      </c>
      <c r="J11" s="154" t="s">
        <v>289</v>
      </c>
      <c r="K11" s="12">
        <f>K12+K17</f>
        <v>234322.06999999995</v>
      </c>
      <c r="L11" s="12">
        <f>L12+L17</f>
        <v>367509.55</v>
      </c>
      <c r="M11" s="12">
        <f>M12+M17</f>
        <v>50000</v>
      </c>
      <c r="N11" s="12" t="e">
        <f>N12+#REF!</f>
        <v>#REF!</v>
      </c>
      <c r="O11" s="12" t="e">
        <f>O12+#REF!</f>
        <v>#REF!</v>
      </c>
      <c r="P11" s="12" t="e">
        <f>P12+#REF!</f>
        <v>#REF!</v>
      </c>
      <c r="Q11" s="12" t="e">
        <f>Q12+#REF!</f>
        <v>#REF!</v>
      </c>
      <c r="R11" s="12" t="e">
        <f>R12+#REF!</f>
        <v>#REF!</v>
      </c>
      <c r="S11" s="12" t="e">
        <f>S12+#REF!</f>
        <v>#REF!</v>
      </c>
      <c r="T11" s="12" t="e">
        <f>T12+#REF!</f>
        <v>#REF!</v>
      </c>
      <c r="U11" s="12" t="e">
        <f>U12+#REF!</f>
        <v>#REF!</v>
      </c>
      <c r="V11" s="12" t="e">
        <f>V12+#REF!</f>
        <v>#REF!</v>
      </c>
      <c r="W11" s="12" t="e">
        <f>W12+#REF!</f>
        <v>#REF!</v>
      </c>
      <c r="X11" s="12" t="e">
        <f>X12+#REF!</f>
        <v>#REF!</v>
      </c>
      <c r="AP11" s="3"/>
    </row>
    <row r="12" spans="1:42" s="2" customFormat="1" ht="50.1" customHeight="1" x14ac:dyDescent="0.25">
      <c r="A12" s="161">
        <v>1</v>
      </c>
      <c r="B12" s="162" t="s">
        <v>79</v>
      </c>
      <c r="C12" s="162" t="s">
        <v>80</v>
      </c>
      <c r="D12" s="162" t="s">
        <v>19</v>
      </c>
      <c r="E12" s="165" t="s">
        <v>278</v>
      </c>
      <c r="F12" s="151" t="s">
        <v>24</v>
      </c>
      <c r="G12" s="150" t="s">
        <v>25</v>
      </c>
      <c r="H12" s="151" t="str">
        <f t="shared" ref="H12:M12" si="0">H13</f>
        <v>0</v>
      </c>
      <c r="I12" s="151" t="str">
        <f t="shared" si="0"/>
        <v>1</v>
      </c>
      <c r="J12" s="151" t="str">
        <f t="shared" si="0"/>
        <v>0</v>
      </c>
      <c r="K12" s="163">
        <f t="shared" si="0"/>
        <v>141895.79999999999</v>
      </c>
      <c r="L12" s="163">
        <f t="shared" si="0"/>
        <v>317509.55</v>
      </c>
      <c r="M12" s="163">
        <f t="shared" si="0"/>
        <v>0</v>
      </c>
      <c r="O12" s="13"/>
      <c r="P12" s="13"/>
      <c r="Q12" s="13"/>
      <c r="R12" s="13"/>
      <c r="S12" s="13"/>
      <c r="T12" s="13"/>
      <c r="U12" s="13"/>
      <c r="V12" s="13"/>
      <c r="W12" s="13"/>
      <c r="AP12" s="3"/>
    </row>
    <row r="13" spans="1:42" s="2" customFormat="1" ht="115.5" customHeight="1" x14ac:dyDescent="0.25">
      <c r="A13" s="336">
        <v>1</v>
      </c>
      <c r="B13" s="333" t="s">
        <v>79</v>
      </c>
      <c r="C13" s="333" t="s">
        <v>80</v>
      </c>
      <c r="D13" s="333" t="s">
        <v>153</v>
      </c>
      <c r="E13" s="109" t="s">
        <v>81</v>
      </c>
      <c r="F13" s="97" t="s">
        <v>24</v>
      </c>
      <c r="G13" s="97" t="s">
        <v>25</v>
      </c>
      <c r="H13" s="97" t="s">
        <v>29</v>
      </c>
      <c r="I13" s="97" t="s">
        <v>28</v>
      </c>
      <c r="J13" s="97" t="s">
        <v>29</v>
      </c>
      <c r="K13" s="98">
        <f>90192.69+51703.11</f>
        <v>141895.79999999999</v>
      </c>
      <c r="L13" s="98">
        <f>189945.81+127563.74</f>
        <v>317509.55</v>
      </c>
      <c r="M13" s="98">
        <f>198303.42-198303.42</f>
        <v>0</v>
      </c>
      <c r="N13" s="5"/>
      <c r="O13" s="13"/>
      <c r="P13" s="13"/>
      <c r="Q13" s="13"/>
      <c r="R13" s="13"/>
      <c r="S13" s="13"/>
      <c r="T13" s="13"/>
      <c r="U13" s="13"/>
      <c r="V13" s="13"/>
      <c r="W13" s="13"/>
      <c r="AP13" s="3"/>
    </row>
    <row r="14" spans="1:42" s="2" customFormat="1" ht="20.100000000000001" customHeight="1" x14ac:dyDescent="0.25">
      <c r="A14" s="337"/>
      <c r="B14" s="334"/>
      <c r="C14" s="334"/>
      <c r="D14" s="334"/>
      <c r="E14" s="110" t="s">
        <v>30</v>
      </c>
      <c r="F14" s="40" t="s">
        <v>19</v>
      </c>
      <c r="G14" s="40" t="s">
        <v>19</v>
      </c>
      <c r="H14" s="250" t="s">
        <v>38</v>
      </c>
      <c r="I14" s="40" t="s">
        <v>19</v>
      </c>
      <c r="J14" s="73" t="s">
        <v>19</v>
      </c>
      <c r="K14" s="73" t="s">
        <v>19</v>
      </c>
      <c r="L14" s="73" t="s">
        <v>19</v>
      </c>
      <c r="M14" s="73" t="s">
        <v>19</v>
      </c>
      <c r="N14" s="5"/>
      <c r="O14" s="13"/>
      <c r="P14" s="13"/>
      <c r="Q14" s="13"/>
      <c r="R14" s="13"/>
      <c r="S14" s="13"/>
      <c r="T14" s="13"/>
      <c r="U14" s="13"/>
      <c r="V14" s="13"/>
      <c r="W14" s="13"/>
      <c r="AP14" s="3"/>
    </row>
    <row r="15" spans="1:42" s="2" customFormat="1" ht="20.100000000000001" customHeight="1" x14ac:dyDescent="0.25">
      <c r="A15" s="344"/>
      <c r="B15" s="344"/>
      <c r="C15" s="344"/>
      <c r="D15" s="344"/>
      <c r="E15" s="110" t="s">
        <v>31</v>
      </c>
      <c r="F15" s="40" t="s">
        <v>19</v>
      </c>
      <c r="G15" s="40" t="s">
        <v>19</v>
      </c>
      <c r="H15" s="40" t="s">
        <v>19</v>
      </c>
      <c r="I15" s="40" t="s">
        <v>38</v>
      </c>
      <c r="J15" s="72"/>
      <c r="K15" s="73" t="s">
        <v>19</v>
      </c>
      <c r="L15" s="73" t="s">
        <v>19</v>
      </c>
      <c r="M15" s="73" t="s">
        <v>19</v>
      </c>
      <c r="N15" s="5"/>
      <c r="O15" s="13"/>
      <c r="P15" s="13"/>
      <c r="Q15" s="13"/>
      <c r="R15" s="13"/>
      <c r="S15" s="13"/>
      <c r="T15" s="13"/>
      <c r="U15" s="13"/>
      <c r="V15" s="13"/>
      <c r="W15" s="13"/>
      <c r="AP15" s="3"/>
    </row>
    <row r="16" spans="1:42" s="2" customFormat="1" ht="20.100000000000001" customHeight="1" x14ac:dyDescent="0.25">
      <c r="A16" s="345"/>
      <c r="B16" s="345"/>
      <c r="C16" s="345"/>
      <c r="D16" s="345"/>
      <c r="E16" s="91" t="s">
        <v>32</v>
      </c>
      <c r="F16" s="40" t="s">
        <v>19</v>
      </c>
      <c r="G16" s="40" t="s">
        <v>19</v>
      </c>
      <c r="H16" s="40" t="s">
        <v>19</v>
      </c>
      <c r="I16" s="40" t="s">
        <v>229</v>
      </c>
      <c r="J16" s="73"/>
      <c r="K16" s="73" t="s">
        <v>19</v>
      </c>
      <c r="L16" s="73" t="s">
        <v>19</v>
      </c>
      <c r="M16" s="73" t="s">
        <v>19</v>
      </c>
      <c r="N16" s="5"/>
      <c r="O16" s="13"/>
      <c r="P16" s="13"/>
      <c r="Q16" s="13"/>
      <c r="R16" s="13"/>
      <c r="S16" s="13"/>
      <c r="T16" s="13"/>
      <c r="U16" s="13"/>
      <c r="V16" s="13"/>
      <c r="W16" s="13"/>
      <c r="AP16" s="3"/>
    </row>
    <row r="17" spans="1:42" s="2" customFormat="1" ht="50.1" customHeight="1" x14ac:dyDescent="0.25">
      <c r="A17" s="135">
        <v>1</v>
      </c>
      <c r="B17" s="136" t="s">
        <v>79</v>
      </c>
      <c r="C17" s="136" t="s">
        <v>82</v>
      </c>
      <c r="D17" s="136" t="s">
        <v>19</v>
      </c>
      <c r="E17" s="137" t="s">
        <v>83</v>
      </c>
      <c r="F17" s="138" t="s">
        <v>24</v>
      </c>
      <c r="G17" s="138" t="s">
        <v>25</v>
      </c>
      <c r="H17" s="141">
        <f>H18+H22+H26+H30+H34+H38+H42+H46+H50+H54+H66+H70+H74+H78+H82+H86+H90+H94+H98+H102+H107</f>
        <v>34</v>
      </c>
      <c r="I17" s="141">
        <f>SUM(I18:I147)</f>
        <v>15</v>
      </c>
      <c r="J17" s="141">
        <f>SUM(J18:J147)</f>
        <v>15</v>
      </c>
      <c r="K17" s="164">
        <f>K18+K22+K26+K30+K34+K38+K42+K46+K50+K54+K58+K62+K66+K70+K74+K78+K82+K86+K90+K94+K98+K102+K107+K112+K116</f>
        <v>92426.26999999996</v>
      </c>
      <c r="L17" s="164">
        <f>L18+L22+L26+L30+L34+L38+L42+L46+L50+L54+L58+L62+L66+L70+L74+L78+L82+L86+L90+L94+L98+L102+L107+L112+L116</f>
        <v>50000</v>
      </c>
      <c r="M17" s="164">
        <f>M18+M22+M26+M30+M34+M38+M42+M46+M50+M54+M58+M62+M66+M70+M74+M78+M82+M86+M90+M94+M98+M102+M107+M112+M116</f>
        <v>50000</v>
      </c>
      <c r="N17" s="5"/>
      <c r="O17" s="13"/>
      <c r="P17" s="13"/>
      <c r="Q17" s="13"/>
      <c r="R17" s="13"/>
      <c r="S17" s="13"/>
      <c r="T17" s="13"/>
      <c r="U17" s="13"/>
      <c r="V17" s="13"/>
      <c r="W17" s="13"/>
      <c r="AP17" s="3"/>
    </row>
    <row r="18" spans="1:42" ht="30" customHeight="1" x14ac:dyDescent="0.25">
      <c r="A18" s="336">
        <v>1</v>
      </c>
      <c r="B18" s="333" t="s">
        <v>79</v>
      </c>
      <c r="C18" s="330" t="s">
        <v>82</v>
      </c>
      <c r="D18" s="333" t="s">
        <v>36</v>
      </c>
      <c r="E18" s="305" t="s">
        <v>274</v>
      </c>
      <c r="F18" s="97" t="s">
        <v>24</v>
      </c>
      <c r="G18" s="97" t="s">
        <v>25</v>
      </c>
      <c r="H18" s="96">
        <v>1</v>
      </c>
      <c r="I18" s="96">
        <v>0</v>
      </c>
      <c r="J18" s="96">
        <v>0</v>
      </c>
      <c r="K18" s="98">
        <v>1932</v>
      </c>
      <c r="L18" s="98">
        <v>0</v>
      </c>
      <c r="M18" s="98">
        <v>0</v>
      </c>
    </row>
    <row r="19" spans="1:42" ht="20.100000000000001" customHeight="1" x14ac:dyDescent="0.25">
      <c r="A19" s="337"/>
      <c r="B19" s="334"/>
      <c r="C19" s="331"/>
      <c r="D19" s="334"/>
      <c r="E19" s="91" t="s">
        <v>70</v>
      </c>
      <c r="F19" s="309" t="s">
        <v>289</v>
      </c>
      <c r="G19" s="309" t="s">
        <v>289</v>
      </c>
      <c r="H19" s="40" t="s">
        <v>50</v>
      </c>
      <c r="I19" s="309" t="s">
        <v>289</v>
      </c>
      <c r="J19" s="309" t="s">
        <v>289</v>
      </c>
      <c r="K19" s="309" t="s">
        <v>289</v>
      </c>
      <c r="L19" s="309" t="s">
        <v>289</v>
      </c>
      <c r="M19" s="309" t="s">
        <v>289</v>
      </c>
    </row>
    <row r="20" spans="1:42" ht="20.100000000000001" customHeight="1" x14ac:dyDescent="0.25">
      <c r="A20" s="337"/>
      <c r="B20" s="334"/>
      <c r="C20" s="331"/>
      <c r="D20" s="334"/>
      <c r="E20" s="91" t="s">
        <v>31</v>
      </c>
      <c r="F20" s="309" t="s">
        <v>289</v>
      </c>
      <c r="G20" s="309" t="s">
        <v>289</v>
      </c>
      <c r="H20" s="40" t="s">
        <v>60</v>
      </c>
      <c r="I20" s="309" t="s">
        <v>289</v>
      </c>
      <c r="J20" s="309" t="s">
        <v>289</v>
      </c>
      <c r="K20" s="309" t="s">
        <v>289</v>
      </c>
      <c r="L20" s="309" t="s">
        <v>289</v>
      </c>
      <c r="M20" s="309" t="s">
        <v>289</v>
      </c>
    </row>
    <row r="21" spans="1:42" ht="20.100000000000001" customHeight="1" x14ac:dyDescent="0.25">
      <c r="A21" s="338"/>
      <c r="B21" s="335"/>
      <c r="C21" s="331"/>
      <c r="D21" s="334"/>
      <c r="E21" s="91" t="s">
        <v>32</v>
      </c>
      <c r="F21" s="309" t="s">
        <v>289</v>
      </c>
      <c r="G21" s="309" t="s">
        <v>289</v>
      </c>
      <c r="H21" s="40" t="s">
        <v>66</v>
      </c>
      <c r="I21" s="309" t="s">
        <v>289</v>
      </c>
      <c r="J21" s="309" t="s">
        <v>289</v>
      </c>
      <c r="K21" s="309" t="s">
        <v>289</v>
      </c>
      <c r="L21" s="309" t="s">
        <v>289</v>
      </c>
      <c r="M21" s="309" t="s">
        <v>289</v>
      </c>
    </row>
    <row r="22" spans="1:42" ht="30" customHeight="1" x14ac:dyDescent="0.25">
      <c r="A22" s="336">
        <v>1</v>
      </c>
      <c r="B22" s="333" t="s">
        <v>79</v>
      </c>
      <c r="C22" s="330" t="s">
        <v>82</v>
      </c>
      <c r="D22" s="333" t="s">
        <v>36</v>
      </c>
      <c r="E22" s="220" t="s">
        <v>369</v>
      </c>
      <c r="F22" s="166" t="s">
        <v>24</v>
      </c>
      <c r="G22" s="97" t="s">
        <v>25</v>
      </c>
      <c r="H22" s="96">
        <v>1</v>
      </c>
      <c r="I22" s="96">
        <v>0</v>
      </c>
      <c r="J22" s="96">
        <v>0</v>
      </c>
      <c r="K22" s="98">
        <v>3664.78</v>
      </c>
      <c r="L22" s="98">
        <v>0</v>
      </c>
      <c r="M22" s="98">
        <v>0</v>
      </c>
    </row>
    <row r="23" spans="1:42" ht="20.100000000000001" customHeight="1" x14ac:dyDescent="0.25">
      <c r="A23" s="344"/>
      <c r="B23" s="344"/>
      <c r="C23" s="331"/>
      <c r="D23" s="344"/>
      <c r="E23" s="108" t="s">
        <v>70</v>
      </c>
      <c r="F23" s="309" t="s">
        <v>289</v>
      </c>
      <c r="G23" s="309" t="s">
        <v>289</v>
      </c>
      <c r="H23" s="40" t="s">
        <v>64</v>
      </c>
      <c r="I23" s="309" t="s">
        <v>289</v>
      </c>
      <c r="J23" s="309" t="s">
        <v>289</v>
      </c>
      <c r="K23" s="309" t="s">
        <v>289</v>
      </c>
      <c r="L23" s="309" t="s">
        <v>289</v>
      </c>
      <c r="M23" s="309" t="s">
        <v>289</v>
      </c>
    </row>
    <row r="24" spans="1:42" ht="20.100000000000001" customHeight="1" x14ac:dyDescent="0.25">
      <c r="A24" s="344"/>
      <c r="B24" s="344"/>
      <c r="C24" s="331"/>
      <c r="D24" s="344"/>
      <c r="E24" s="108" t="s">
        <v>31</v>
      </c>
      <c r="F24" s="309" t="s">
        <v>289</v>
      </c>
      <c r="G24" s="309" t="s">
        <v>289</v>
      </c>
      <c r="H24" s="40" t="s">
        <v>66</v>
      </c>
      <c r="I24" s="309" t="s">
        <v>289</v>
      </c>
      <c r="J24" s="309" t="s">
        <v>289</v>
      </c>
      <c r="K24" s="309" t="s">
        <v>289</v>
      </c>
      <c r="L24" s="309" t="s">
        <v>289</v>
      </c>
      <c r="M24" s="309" t="s">
        <v>289</v>
      </c>
    </row>
    <row r="25" spans="1:42" s="5" customFormat="1" ht="20.100000000000001" customHeight="1" x14ac:dyDescent="0.25">
      <c r="A25" s="345"/>
      <c r="B25" s="345"/>
      <c r="C25" s="331"/>
      <c r="D25" s="345"/>
      <c r="E25" s="108" t="s">
        <v>32</v>
      </c>
      <c r="F25" s="309" t="s">
        <v>289</v>
      </c>
      <c r="G25" s="309" t="s">
        <v>289</v>
      </c>
      <c r="H25" s="40" t="s">
        <v>37</v>
      </c>
      <c r="I25" s="309" t="s">
        <v>289</v>
      </c>
      <c r="J25" s="309" t="s">
        <v>289</v>
      </c>
      <c r="K25" s="309" t="s">
        <v>289</v>
      </c>
      <c r="L25" s="309" t="s">
        <v>289</v>
      </c>
      <c r="M25" s="309" t="s">
        <v>289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3"/>
    </row>
    <row r="26" spans="1:42" s="5" customFormat="1" ht="30" customHeight="1" x14ac:dyDescent="0.25">
      <c r="A26" s="336">
        <v>1</v>
      </c>
      <c r="B26" s="333" t="s">
        <v>79</v>
      </c>
      <c r="C26" s="330" t="s">
        <v>82</v>
      </c>
      <c r="D26" s="333" t="s">
        <v>36</v>
      </c>
      <c r="E26" s="305" t="s">
        <v>374</v>
      </c>
      <c r="F26" s="97" t="s">
        <v>24</v>
      </c>
      <c r="G26" s="97" t="s">
        <v>25</v>
      </c>
      <c r="H26" s="96">
        <v>1</v>
      </c>
      <c r="I26" s="96">
        <v>0</v>
      </c>
      <c r="J26" s="96">
        <v>0</v>
      </c>
      <c r="K26" s="98">
        <v>2191.5</v>
      </c>
      <c r="L26" s="98">
        <v>0</v>
      </c>
      <c r="M26" s="98">
        <v>0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3"/>
    </row>
    <row r="27" spans="1:42" s="5" customFormat="1" ht="20.100000000000001" customHeight="1" x14ac:dyDescent="0.25">
      <c r="A27" s="344"/>
      <c r="B27" s="344"/>
      <c r="C27" s="331"/>
      <c r="D27" s="344"/>
      <c r="E27" s="91" t="s">
        <v>70</v>
      </c>
      <c r="F27" s="309" t="s">
        <v>289</v>
      </c>
      <c r="G27" s="309" t="s">
        <v>289</v>
      </c>
      <c r="H27" s="41" t="s">
        <v>66</v>
      </c>
      <c r="I27" s="309" t="s">
        <v>289</v>
      </c>
      <c r="J27" s="309" t="s">
        <v>289</v>
      </c>
      <c r="K27" s="309" t="s">
        <v>289</v>
      </c>
      <c r="L27" s="309" t="s">
        <v>289</v>
      </c>
      <c r="M27" s="309" t="s">
        <v>289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3"/>
    </row>
    <row r="28" spans="1:42" s="5" customFormat="1" ht="20.100000000000001" customHeight="1" x14ac:dyDescent="0.25">
      <c r="A28" s="344"/>
      <c r="B28" s="344"/>
      <c r="C28" s="331"/>
      <c r="D28" s="344"/>
      <c r="E28" s="91" t="s">
        <v>31</v>
      </c>
      <c r="F28" s="309" t="s">
        <v>289</v>
      </c>
      <c r="G28" s="309" t="s">
        <v>289</v>
      </c>
      <c r="H28" s="40" t="s">
        <v>58</v>
      </c>
      <c r="I28" s="309" t="s">
        <v>289</v>
      </c>
      <c r="J28" s="309" t="s">
        <v>289</v>
      </c>
      <c r="K28" s="309" t="s">
        <v>289</v>
      </c>
      <c r="L28" s="309" t="s">
        <v>289</v>
      </c>
      <c r="M28" s="309" t="s">
        <v>289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3"/>
    </row>
    <row r="29" spans="1:42" s="5" customFormat="1" ht="20.100000000000001" customHeight="1" x14ac:dyDescent="0.25">
      <c r="A29" s="345"/>
      <c r="B29" s="345"/>
      <c r="C29" s="331"/>
      <c r="D29" s="345"/>
      <c r="E29" s="91" t="s">
        <v>32</v>
      </c>
      <c r="F29" s="309" t="s">
        <v>289</v>
      </c>
      <c r="G29" s="309" t="s">
        <v>289</v>
      </c>
      <c r="H29" s="40" t="s">
        <v>38</v>
      </c>
      <c r="I29" s="309" t="s">
        <v>289</v>
      </c>
      <c r="J29" s="309" t="s">
        <v>289</v>
      </c>
      <c r="K29" s="309" t="s">
        <v>289</v>
      </c>
      <c r="L29" s="309" t="s">
        <v>289</v>
      </c>
      <c r="M29" s="309" t="s">
        <v>289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3"/>
    </row>
    <row r="30" spans="1:42" ht="30" customHeight="1" x14ac:dyDescent="0.25">
      <c r="A30" s="336">
        <v>1</v>
      </c>
      <c r="B30" s="333" t="s">
        <v>79</v>
      </c>
      <c r="C30" s="330" t="s">
        <v>82</v>
      </c>
      <c r="D30" s="333" t="s">
        <v>36</v>
      </c>
      <c r="E30" s="220" t="s">
        <v>370</v>
      </c>
      <c r="F30" s="166" t="s">
        <v>24</v>
      </c>
      <c r="G30" s="97" t="s">
        <v>25</v>
      </c>
      <c r="H30" s="96">
        <v>1</v>
      </c>
      <c r="I30" s="96">
        <v>0</v>
      </c>
      <c r="J30" s="96">
        <v>0</v>
      </c>
      <c r="K30" s="98">
        <v>44.89</v>
      </c>
      <c r="L30" s="98">
        <v>0</v>
      </c>
      <c r="M30" s="98">
        <v>0</v>
      </c>
    </row>
    <row r="31" spans="1:42" ht="20.100000000000001" customHeight="1" x14ac:dyDescent="0.25">
      <c r="A31" s="344"/>
      <c r="B31" s="344"/>
      <c r="C31" s="331"/>
      <c r="D31" s="344"/>
      <c r="E31" s="108" t="s">
        <v>70</v>
      </c>
      <c r="F31" s="309" t="s">
        <v>289</v>
      </c>
      <c r="G31" s="309" t="s">
        <v>289</v>
      </c>
      <c r="H31" s="40" t="s">
        <v>64</v>
      </c>
      <c r="I31" s="309" t="s">
        <v>289</v>
      </c>
      <c r="J31" s="309" t="s">
        <v>289</v>
      </c>
      <c r="K31" s="309" t="s">
        <v>289</v>
      </c>
      <c r="L31" s="309" t="s">
        <v>289</v>
      </c>
      <c r="M31" s="309" t="s">
        <v>289</v>
      </c>
    </row>
    <row r="32" spans="1:42" ht="20.100000000000001" customHeight="1" x14ac:dyDescent="0.25">
      <c r="A32" s="344"/>
      <c r="B32" s="344"/>
      <c r="C32" s="331"/>
      <c r="D32" s="344"/>
      <c r="E32" s="108" t="s">
        <v>31</v>
      </c>
      <c r="F32" s="309" t="s">
        <v>289</v>
      </c>
      <c r="G32" s="309" t="s">
        <v>289</v>
      </c>
      <c r="H32" s="40" t="s">
        <v>60</v>
      </c>
      <c r="I32" s="309" t="s">
        <v>289</v>
      </c>
      <c r="J32" s="309" t="s">
        <v>289</v>
      </c>
      <c r="K32" s="309" t="s">
        <v>289</v>
      </c>
      <c r="L32" s="309" t="s">
        <v>289</v>
      </c>
      <c r="M32" s="309" t="s">
        <v>289</v>
      </c>
    </row>
    <row r="33" spans="1:42" s="5" customFormat="1" ht="20.100000000000001" customHeight="1" x14ac:dyDescent="0.25">
      <c r="A33" s="345"/>
      <c r="B33" s="345"/>
      <c r="C33" s="331"/>
      <c r="D33" s="345"/>
      <c r="E33" s="108" t="s">
        <v>32</v>
      </c>
      <c r="F33" s="309" t="s">
        <v>289</v>
      </c>
      <c r="G33" s="309" t="s">
        <v>289</v>
      </c>
      <c r="H33" s="40" t="s">
        <v>66</v>
      </c>
      <c r="I33" s="309" t="s">
        <v>289</v>
      </c>
      <c r="J33" s="309" t="s">
        <v>289</v>
      </c>
      <c r="K33" s="309" t="s">
        <v>289</v>
      </c>
      <c r="L33" s="309" t="s">
        <v>289</v>
      </c>
      <c r="M33" s="309" t="s">
        <v>289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3"/>
    </row>
    <row r="34" spans="1:42" ht="30" customHeight="1" x14ac:dyDescent="0.25">
      <c r="A34" s="336">
        <v>1</v>
      </c>
      <c r="B34" s="333" t="s">
        <v>79</v>
      </c>
      <c r="C34" s="330" t="s">
        <v>82</v>
      </c>
      <c r="D34" s="333" t="s">
        <v>36</v>
      </c>
      <c r="E34" s="220" t="s">
        <v>371</v>
      </c>
      <c r="F34" s="166" t="s">
        <v>24</v>
      </c>
      <c r="G34" s="97" t="s">
        <v>25</v>
      </c>
      <c r="H34" s="96">
        <v>1</v>
      </c>
      <c r="I34" s="96">
        <v>0</v>
      </c>
      <c r="J34" s="96">
        <v>0</v>
      </c>
      <c r="K34" s="98">
        <v>8164.23</v>
      </c>
      <c r="L34" s="98">
        <v>0</v>
      </c>
      <c r="M34" s="98">
        <v>0</v>
      </c>
    </row>
    <row r="35" spans="1:42" ht="20.100000000000001" customHeight="1" x14ac:dyDescent="0.25">
      <c r="A35" s="344"/>
      <c r="B35" s="344"/>
      <c r="C35" s="331"/>
      <c r="D35" s="344"/>
      <c r="E35" s="108" t="s">
        <v>70</v>
      </c>
      <c r="F35" s="309" t="s">
        <v>289</v>
      </c>
      <c r="G35" s="309" t="s">
        <v>289</v>
      </c>
      <c r="H35" s="40" t="s">
        <v>60</v>
      </c>
      <c r="I35" s="309" t="s">
        <v>289</v>
      </c>
      <c r="J35" s="309" t="s">
        <v>289</v>
      </c>
      <c r="K35" s="309" t="s">
        <v>289</v>
      </c>
      <c r="L35" s="309" t="s">
        <v>289</v>
      </c>
      <c r="M35" s="309" t="s">
        <v>289</v>
      </c>
    </row>
    <row r="36" spans="1:42" ht="20.100000000000001" customHeight="1" x14ac:dyDescent="0.25">
      <c r="A36" s="344"/>
      <c r="B36" s="344"/>
      <c r="C36" s="331"/>
      <c r="D36" s="344"/>
      <c r="E36" s="108" t="s">
        <v>31</v>
      </c>
      <c r="F36" s="309" t="s">
        <v>289</v>
      </c>
      <c r="G36" s="309" t="s">
        <v>289</v>
      </c>
      <c r="H36" s="40" t="s">
        <v>71</v>
      </c>
      <c r="I36" s="309" t="s">
        <v>289</v>
      </c>
      <c r="J36" s="309" t="s">
        <v>289</v>
      </c>
      <c r="K36" s="309" t="s">
        <v>289</v>
      </c>
      <c r="L36" s="309" t="s">
        <v>289</v>
      </c>
      <c r="M36" s="309" t="s">
        <v>289</v>
      </c>
    </row>
    <row r="37" spans="1:42" s="5" customFormat="1" ht="20.100000000000001" customHeight="1" x14ac:dyDescent="0.25">
      <c r="A37" s="345"/>
      <c r="B37" s="345"/>
      <c r="C37" s="331"/>
      <c r="D37" s="345"/>
      <c r="E37" s="108" t="s">
        <v>32</v>
      </c>
      <c r="F37" s="309" t="s">
        <v>289</v>
      </c>
      <c r="G37" s="309" t="s">
        <v>289</v>
      </c>
      <c r="H37" s="40" t="s">
        <v>58</v>
      </c>
      <c r="I37" s="309" t="s">
        <v>289</v>
      </c>
      <c r="J37" s="309" t="s">
        <v>289</v>
      </c>
      <c r="K37" s="309" t="s">
        <v>289</v>
      </c>
      <c r="L37" s="309" t="s">
        <v>289</v>
      </c>
      <c r="M37" s="309" t="s">
        <v>289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3"/>
    </row>
    <row r="38" spans="1:42" ht="30" customHeight="1" x14ac:dyDescent="0.25">
      <c r="A38" s="336">
        <v>1</v>
      </c>
      <c r="B38" s="333" t="s">
        <v>79</v>
      </c>
      <c r="C38" s="330" t="s">
        <v>82</v>
      </c>
      <c r="D38" s="333" t="s">
        <v>36</v>
      </c>
      <c r="E38" s="220" t="s">
        <v>375</v>
      </c>
      <c r="F38" s="166" t="s">
        <v>24</v>
      </c>
      <c r="G38" s="97" t="s">
        <v>25</v>
      </c>
      <c r="H38" s="96">
        <v>1</v>
      </c>
      <c r="I38" s="96">
        <v>0</v>
      </c>
      <c r="J38" s="96">
        <v>0</v>
      </c>
      <c r="K38" s="98">
        <v>2026.9</v>
      </c>
      <c r="L38" s="98">
        <v>0</v>
      </c>
      <c r="M38" s="98">
        <v>0</v>
      </c>
    </row>
    <row r="39" spans="1:42" ht="20.100000000000001" customHeight="1" x14ac:dyDescent="0.25">
      <c r="A39" s="344"/>
      <c r="B39" s="344"/>
      <c r="C39" s="331"/>
      <c r="D39" s="344"/>
      <c r="E39" s="108" t="s">
        <v>70</v>
      </c>
      <c r="F39" s="309" t="s">
        <v>289</v>
      </c>
      <c r="G39" s="309" t="s">
        <v>289</v>
      </c>
      <c r="H39" s="40" t="s">
        <v>66</v>
      </c>
      <c r="I39" s="309" t="s">
        <v>289</v>
      </c>
      <c r="J39" s="309" t="s">
        <v>289</v>
      </c>
      <c r="K39" s="309" t="s">
        <v>289</v>
      </c>
      <c r="L39" s="309" t="s">
        <v>289</v>
      </c>
      <c r="M39" s="309" t="s">
        <v>289</v>
      </c>
    </row>
    <row r="40" spans="1:42" ht="20.100000000000001" customHeight="1" x14ac:dyDescent="0.25">
      <c r="A40" s="344"/>
      <c r="B40" s="344"/>
      <c r="C40" s="331"/>
      <c r="D40" s="344"/>
      <c r="E40" s="108" t="s">
        <v>31</v>
      </c>
      <c r="F40" s="309" t="s">
        <v>289</v>
      </c>
      <c r="G40" s="309" t="s">
        <v>289</v>
      </c>
      <c r="H40" s="40" t="s">
        <v>58</v>
      </c>
      <c r="I40" s="309" t="s">
        <v>289</v>
      </c>
      <c r="J40" s="309" t="s">
        <v>289</v>
      </c>
      <c r="K40" s="309" t="s">
        <v>289</v>
      </c>
      <c r="L40" s="309" t="s">
        <v>289</v>
      </c>
      <c r="M40" s="309" t="s">
        <v>289</v>
      </c>
    </row>
    <row r="41" spans="1:42" s="5" customFormat="1" ht="20.100000000000001" customHeight="1" x14ac:dyDescent="0.25">
      <c r="A41" s="345"/>
      <c r="B41" s="345"/>
      <c r="C41" s="331"/>
      <c r="D41" s="345"/>
      <c r="E41" s="108" t="s">
        <v>32</v>
      </c>
      <c r="F41" s="309" t="s">
        <v>289</v>
      </c>
      <c r="G41" s="309" t="s">
        <v>289</v>
      </c>
      <c r="H41" s="40" t="s">
        <v>38</v>
      </c>
      <c r="I41" s="309" t="s">
        <v>289</v>
      </c>
      <c r="J41" s="309" t="s">
        <v>289</v>
      </c>
      <c r="K41" s="309" t="s">
        <v>289</v>
      </c>
      <c r="L41" s="309" t="s">
        <v>289</v>
      </c>
      <c r="M41" s="309" t="s">
        <v>289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3"/>
    </row>
    <row r="42" spans="1:42" ht="30" customHeight="1" x14ac:dyDescent="0.25">
      <c r="A42" s="336">
        <v>1</v>
      </c>
      <c r="B42" s="333" t="s">
        <v>79</v>
      </c>
      <c r="C42" s="330" t="s">
        <v>82</v>
      </c>
      <c r="D42" s="333" t="s">
        <v>36</v>
      </c>
      <c r="E42" s="220" t="s">
        <v>377</v>
      </c>
      <c r="F42" s="166" t="s">
        <v>24</v>
      </c>
      <c r="G42" s="97" t="s">
        <v>25</v>
      </c>
      <c r="H42" s="96">
        <v>1</v>
      </c>
      <c r="I42" s="96">
        <v>0</v>
      </c>
      <c r="J42" s="96">
        <v>0</v>
      </c>
      <c r="K42" s="98">
        <v>1774.91</v>
      </c>
      <c r="L42" s="98">
        <v>0</v>
      </c>
      <c r="M42" s="98">
        <v>0</v>
      </c>
    </row>
    <row r="43" spans="1:42" ht="20.100000000000001" customHeight="1" x14ac:dyDescent="0.25">
      <c r="A43" s="344"/>
      <c r="B43" s="344"/>
      <c r="C43" s="331"/>
      <c r="D43" s="344"/>
      <c r="E43" s="108" t="s">
        <v>70</v>
      </c>
      <c r="F43" s="309" t="s">
        <v>289</v>
      </c>
      <c r="G43" s="309" t="s">
        <v>289</v>
      </c>
      <c r="H43" s="41" t="s">
        <v>71</v>
      </c>
      <c r="I43" s="309" t="s">
        <v>289</v>
      </c>
      <c r="J43" s="309" t="s">
        <v>289</v>
      </c>
      <c r="K43" s="309" t="s">
        <v>289</v>
      </c>
      <c r="L43" s="309" t="s">
        <v>289</v>
      </c>
      <c r="M43" s="309" t="s">
        <v>289</v>
      </c>
    </row>
    <row r="44" spans="1:42" ht="20.100000000000001" customHeight="1" x14ac:dyDescent="0.25">
      <c r="A44" s="344"/>
      <c r="B44" s="344"/>
      <c r="C44" s="331"/>
      <c r="D44" s="344"/>
      <c r="E44" s="108" t="s">
        <v>31</v>
      </c>
      <c r="F44" s="309" t="s">
        <v>289</v>
      </c>
      <c r="G44" s="309" t="s">
        <v>289</v>
      </c>
      <c r="H44" s="40" t="s">
        <v>229</v>
      </c>
      <c r="I44" s="309" t="s">
        <v>289</v>
      </c>
      <c r="J44" s="309" t="s">
        <v>289</v>
      </c>
      <c r="K44" s="309" t="s">
        <v>289</v>
      </c>
      <c r="L44" s="309" t="s">
        <v>289</v>
      </c>
      <c r="M44" s="309" t="s">
        <v>289</v>
      </c>
    </row>
    <row r="45" spans="1:42" s="5" customFormat="1" ht="20.100000000000001" customHeight="1" x14ac:dyDescent="0.25">
      <c r="A45" s="345"/>
      <c r="B45" s="345"/>
      <c r="C45" s="331"/>
      <c r="D45" s="345"/>
      <c r="E45" s="108" t="s">
        <v>32</v>
      </c>
      <c r="F45" s="309" t="s">
        <v>289</v>
      </c>
      <c r="G45" s="309" t="s">
        <v>289</v>
      </c>
      <c r="H45" s="40" t="s">
        <v>230</v>
      </c>
      <c r="I45" s="309" t="s">
        <v>289</v>
      </c>
      <c r="J45" s="309" t="s">
        <v>289</v>
      </c>
      <c r="K45" s="309" t="s">
        <v>289</v>
      </c>
      <c r="L45" s="309" t="s">
        <v>289</v>
      </c>
      <c r="M45" s="309" t="s">
        <v>289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3"/>
    </row>
    <row r="46" spans="1:42" s="5" customFormat="1" ht="30" customHeight="1" x14ac:dyDescent="0.25">
      <c r="A46" s="336">
        <v>1</v>
      </c>
      <c r="B46" s="333" t="s">
        <v>79</v>
      </c>
      <c r="C46" s="330" t="s">
        <v>82</v>
      </c>
      <c r="D46" s="333" t="s">
        <v>36</v>
      </c>
      <c r="E46" s="305" t="s">
        <v>378</v>
      </c>
      <c r="F46" s="97" t="s">
        <v>24</v>
      </c>
      <c r="G46" s="97" t="s">
        <v>25</v>
      </c>
      <c r="H46" s="96">
        <v>1</v>
      </c>
      <c r="I46" s="96">
        <v>0</v>
      </c>
      <c r="J46" s="96">
        <v>0</v>
      </c>
      <c r="K46" s="98">
        <v>2020</v>
      </c>
      <c r="L46" s="98">
        <v>0</v>
      </c>
      <c r="M46" s="98">
        <v>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3"/>
    </row>
    <row r="47" spans="1:42" s="5" customFormat="1" ht="20.100000000000001" customHeight="1" x14ac:dyDescent="0.25">
      <c r="A47" s="344"/>
      <c r="B47" s="344"/>
      <c r="C47" s="331"/>
      <c r="D47" s="344"/>
      <c r="E47" s="91" t="s">
        <v>70</v>
      </c>
      <c r="F47" s="309" t="s">
        <v>289</v>
      </c>
      <c r="G47" s="309" t="s">
        <v>289</v>
      </c>
      <c r="H47" s="40" t="s">
        <v>64</v>
      </c>
      <c r="I47" s="309" t="s">
        <v>289</v>
      </c>
      <c r="J47" s="309" t="s">
        <v>289</v>
      </c>
      <c r="K47" s="309" t="s">
        <v>289</v>
      </c>
      <c r="L47" s="309" t="s">
        <v>289</v>
      </c>
      <c r="M47" s="309" t="s">
        <v>289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3"/>
    </row>
    <row r="48" spans="1:42" s="5" customFormat="1" ht="20.100000000000001" customHeight="1" x14ac:dyDescent="0.25">
      <c r="A48" s="344"/>
      <c r="B48" s="344"/>
      <c r="C48" s="331"/>
      <c r="D48" s="344"/>
      <c r="E48" s="91" t="s">
        <v>31</v>
      </c>
      <c r="F48" s="309" t="s">
        <v>289</v>
      </c>
      <c r="G48" s="309" t="s">
        <v>289</v>
      </c>
      <c r="H48" s="40" t="s">
        <v>66</v>
      </c>
      <c r="I48" s="309" t="s">
        <v>289</v>
      </c>
      <c r="J48" s="309" t="s">
        <v>289</v>
      </c>
      <c r="K48" s="309" t="s">
        <v>289</v>
      </c>
      <c r="L48" s="309" t="s">
        <v>289</v>
      </c>
      <c r="M48" s="309" t="s">
        <v>289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3"/>
    </row>
    <row r="49" spans="1:42" s="5" customFormat="1" ht="20.100000000000001" customHeight="1" x14ac:dyDescent="0.25">
      <c r="A49" s="345"/>
      <c r="B49" s="345"/>
      <c r="C49" s="331"/>
      <c r="D49" s="345"/>
      <c r="E49" s="91" t="s">
        <v>32</v>
      </c>
      <c r="F49" s="309" t="s">
        <v>289</v>
      </c>
      <c r="G49" s="309" t="s">
        <v>289</v>
      </c>
      <c r="H49" s="40" t="s">
        <v>37</v>
      </c>
      <c r="I49" s="309" t="s">
        <v>289</v>
      </c>
      <c r="J49" s="309" t="s">
        <v>289</v>
      </c>
      <c r="K49" s="309" t="s">
        <v>289</v>
      </c>
      <c r="L49" s="309" t="s">
        <v>289</v>
      </c>
      <c r="M49" s="309" t="s">
        <v>289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3"/>
    </row>
    <row r="50" spans="1:42" s="5" customFormat="1" ht="69.75" customHeight="1" x14ac:dyDescent="0.25">
      <c r="A50" s="336">
        <v>1</v>
      </c>
      <c r="B50" s="333" t="s">
        <v>79</v>
      </c>
      <c r="C50" s="330" t="s">
        <v>82</v>
      </c>
      <c r="D50" s="333" t="s">
        <v>36</v>
      </c>
      <c r="E50" s="305" t="s">
        <v>640</v>
      </c>
      <c r="F50" s="97" t="s">
        <v>24</v>
      </c>
      <c r="G50" s="97" t="s">
        <v>25</v>
      </c>
      <c r="H50" s="96">
        <v>8</v>
      </c>
      <c r="I50" s="96">
        <v>0</v>
      </c>
      <c r="J50" s="96">
        <v>0</v>
      </c>
      <c r="K50" s="98">
        <v>21701.040000000001</v>
      </c>
      <c r="L50" s="98">
        <v>0</v>
      </c>
      <c r="M50" s="98">
        <v>0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3"/>
    </row>
    <row r="51" spans="1:42" s="5" customFormat="1" ht="20.100000000000001" customHeight="1" x14ac:dyDescent="0.25">
      <c r="A51" s="344"/>
      <c r="B51" s="344"/>
      <c r="C51" s="331"/>
      <c r="D51" s="344"/>
      <c r="E51" s="91" t="s">
        <v>70</v>
      </c>
      <c r="F51" s="309" t="s">
        <v>289</v>
      </c>
      <c r="G51" s="309" t="s">
        <v>289</v>
      </c>
      <c r="H51" s="41" t="s">
        <v>37</v>
      </c>
      <c r="I51" s="309" t="s">
        <v>289</v>
      </c>
      <c r="J51" s="309" t="s">
        <v>289</v>
      </c>
      <c r="K51" s="309" t="s">
        <v>289</v>
      </c>
      <c r="L51" s="309" t="s">
        <v>289</v>
      </c>
      <c r="M51" s="309" t="s">
        <v>289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3"/>
    </row>
    <row r="52" spans="1:42" s="5" customFormat="1" ht="20.100000000000001" customHeight="1" x14ac:dyDescent="0.25">
      <c r="A52" s="344"/>
      <c r="B52" s="344"/>
      <c r="C52" s="331"/>
      <c r="D52" s="344"/>
      <c r="E52" s="91" t="s">
        <v>31</v>
      </c>
      <c r="F52" s="309" t="s">
        <v>289</v>
      </c>
      <c r="G52" s="309" t="s">
        <v>289</v>
      </c>
      <c r="H52" s="40" t="s">
        <v>57</v>
      </c>
      <c r="I52" s="309" t="s">
        <v>289</v>
      </c>
      <c r="J52" s="309" t="s">
        <v>289</v>
      </c>
      <c r="K52" s="309" t="s">
        <v>289</v>
      </c>
      <c r="L52" s="309" t="s">
        <v>289</v>
      </c>
      <c r="M52" s="309" t="s">
        <v>289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3"/>
    </row>
    <row r="53" spans="1:42" s="5" customFormat="1" ht="20.100000000000001" customHeight="1" x14ac:dyDescent="0.25">
      <c r="A53" s="345"/>
      <c r="B53" s="345"/>
      <c r="C53" s="331"/>
      <c r="D53" s="345"/>
      <c r="E53" s="91" t="s">
        <v>32</v>
      </c>
      <c r="F53" s="309" t="s">
        <v>289</v>
      </c>
      <c r="G53" s="309" t="s">
        <v>289</v>
      </c>
      <c r="H53" s="40" t="s">
        <v>57</v>
      </c>
      <c r="I53" s="309" t="s">
        <v>289</v>
      </c>
      <c r="J53" s="309" t="s">
        <v>289</v>
      </c>
      <c r="K53" s="309" t="s">
        <v>289</v>
      </c>
      <c r="L53" s="309" t="s">
        <v>289</v>
      </c>
      <c r="M53" s="309" t="s">
        <v>289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3"/>
    </row>
    <row r="54" spans="1:42" ht="69" customHeight="1" x14ac:dyDescent="0.25">
      <c r="A54" s="336">
        <v>1</v>
      </c>
      <c r="B54" s="333" t="s">
        <v>79</v>
      </c>
      <c r="C54" s="330" t="s">
        <v>82</v>
      </c>
      <c r="D54" s="333" t="s">
        <v>36</v>
      </c>
      <c r="E54" s="305" t="s">
        <v>618</v>
      </c>
      <c r="F54" s="166" t="s">
        <v>24</v>
      </c>
      <c r="G54" s="97" t="s">
        <v>25</v>
      </c>
      <c r="H54" s="96">
        <v>5</v>
      </c>
      <c r="I54" s="96">
        <v>0</v>
      </c>
      <c r="J54" s="96">
        <v>0</v>
      </c>
      <c r="K54" s="98">
        <v>5663.85</v>
      </c>
      <c r="L54" s="98">
        <v>0</v>
      </c>
      <c r="M54" s="98">
        <v>0</v>
      </c>
    </row>
    <row r="55" spans="1:42" ht="20.100000000000001" customHeight="1" x14ac:dyDescent="0.25">
      <c r="A55" s="344"/>
      <c r="B55" s="344"/>
      <c r="C55" s="331"/>
      <c r="D55" s="344"/>
      <c r="E55" s="108" t="s">
        <v>70</v>
      </c>
      <c r="F55" s="309" t="s">
        <v>289</v>
      </c>
      <c r="G55" s="309" t="s">
        <v>289</v>
      </c>
      <c r="H55" s="40" t="s">
        <v>37</v>
      </c>
      <c r="I55" s="309" t="s">
        <v>289</v>
      </c>
      <c r="J55" s="309" t="s">
        <v>289</v>
      </c>
      <c r="K55" s="309" t="s">
        <v>289</v>
      </c>
      <c r="L55" s="309" t="s">
        <v>289</v>
      </c>
      <c r="M55" s="309" t="s">
        <v>289</v>
      </c>
    </row>
    <row r="56" spans="1:42" ht="20.100000000000001" customHeight="1" x14ac:dyDescent="0.25">
      <c r="A56" s="344"/>
      <c r="B56" s="344"/>
      <c r="C56" s="331"/>
      <c r="D56" s="344"/>
      <c r="E56" s="108" t="s">
        <v>31</v>
      </c>
      <c r="F56" s="309" t="s">
        <v>289</v>
      </c>
      <c r="G56" s="309" t="s">
        <v>289</v>
      </c>
      <c r="H56" s="40" t="s">
        <v>230</v>
      </c>
      <c r="I56" s="309" t="s">
        <v>289</v>
      </c>
      <c r="J56" s="309" t="s">
        <v>289</v>
      </c>
      <c r="K56" s="309" t="s">
        <v>289</v>
      </c>
      <c r="L56" s="309" t="s">
        <v>289</v>
      </c>
      <c r="M56" s="309" t="s">
        <v>289</v>
      </c>
    </row>
    <row r="57" spans="1:42" s="5" customFormat="1" ht="20.100000000000001" customHeight="1" x14ac:dyDescent="0.25">
      <c r="A57" s="345"/>
      <c r="B57" s="345"/>
      <c r="C57" s="331"/>
      <c r="D57" s="345"/>
      <c r="E57" s="108" t="s">
        <v>32</v>
      </c>
      <c r="F57" s="309" t="s">
        <v>289</v>
      </c>
      <c r="G57" s="309" t="s">
        <v>289</v>
      </c>
      <c r="H57" s="40" t="s">
        <v>230</v>
      </c>
      <c r="I57" s="309" t="s">
        <v>289</v>
      </c>
      <c r="J57" s="309" t="s">
        <v>289</v>
      </c>
      <c r="K57" s="309" t="s">
        <v>289</v>
      </c>
      <c r="L57" s="309" t="s">
        <v>289</v>
      </c>
      <c r="M57" s="309" t="s">
        <v>289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3"/>
    </row>
    <row r="58" spans="1:42" s="5" customFormat="1" ht="38.25" customHeight="1" x14ac:dyDescent="0.25">
      <c r="A58" s="336">
        <v>1</v>
      </c>
      <c r="B58" s="333" t="s">
        <v>79</v>
      </c>
      <c r="C58" s="330" t="s">
        <v>82</v>
      </c>
      <c r="D58" s="333" t="s">
        <v>36</v>
      </c>
      <c r="E58" s="305" t="s">
        <v>619</v>
      </c>
      <c r="F58" s="97" t="s">
        <v>639</v>
      </c>
      <c r="G58" s="97" t="s">
        <v>25</v>
      </c>
      <c r="H58" s="96">
        <v>2</v>
      </c>
      <c r="I58" s="96">
        <v>0</v>
      </c>
      <c r="J58" s="96">
        <v>0</v>
      </c>
      <c r="K58" s="98">
        <v>334</v>
      </c>
      <c r="L58" s="98">
        <v>0</v>
      </c>
      <c r="M58" s="98"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3"/>
    </row>
    <row r="59" spans="1:42" s="5" customFormat="1" ht="20.100000000000001" customHeight="1" x14ac:dyDescent="0.25">
      <c r="A59" s="344"/>
      <c r="B59" s="344"/>
      <c r="C59" s="331"/>
      <c r="D59" s="344"/>
      <c r="E59" s="91" t="s">
        <v>70</v>
      </c>
      <c r="F59" s="309" t="s">
        <v>289</v>
      </c>
      <c r="G59" s="309" t="s">
        <v>289</v>
      </c>
      <c r="H59" s="40" t="s">
        <v>60</v>
      </c>
      <c r="I59" s="309" t="s">
        <v>289</v>
      </c>
      <c r="J59" s="309" t="s">
        <v>289</v>
      </c>
      <c r="K59" s="309" t="s">
        <v>289</v>
      </c>
      <c r="L59" s="309" t="s">
        <v>289</v>
      </c>
      <c r="M59" s="309" t="s">
        <v>289</v>
      </c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3"/>
    </row>
    <row r="60" spans="1:42" s="5" customFormat="1" ht="20.100000000000001" customHeight="1" x14ac:dyDescent="0.25">
      <c r="A60" s="344"/>
      <c r="B60" s="344"/>
      <c r="C60" s="331"/>
      <c r="D60" s="344"/>
      <c r="E60" s="91" t="s">
        <v>31</v>
      </c>
      <c r="F60" s="309" t="s">
        <v>289</v>
      </c>
      <c r="G60" s="309" t="s">
        <v>289</v>
      </c>
      <c r="H60" s="40" t="s">
        <v>37</v>
      </c>
      <c r="I60" s="309" t="s">
        <v>289</v>
      </c>
      <c r="J60" s="309" t="s">
        <v>289</v>
      </c>
      <c r="K60" s="309" t="s">
        <v>289</v>
      </c>
      <c r="L60" s="309" t="s">
        <v>289</v>
      </c>
      <c r="M60" s="309" t="s">
        <v>289</v>
      </c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3"/>
    </row>
    <row r="61" spans="1:42" s="5" customFormat="1" ht="20.100000000000001" customHeight="1" x14ac:dyDescent="0.25">
      <c r="A61" s="345"/>
      <c r="B61" s="345"/>
      <c r="C61" s="331"/>
      <c r="D61" s="345"/>
      <c r="E61" s="91" t="s">
        <v>32</v>
      </c>
      <c r="F61" s="309" t="s">
        <v>289</v>
      </c>
      <c r="G61" s="309" t="s">
        <v>289</v>
      </c>
      <c r="H61" s="40" t="s">
        <v>37</v>
      </c>
      <c r="I61" s="309" t="s">
        <v>289</v>
      </c>
      <c r="J61" s="309" t="s">
        <v>289</v>
      </c>
      <c r="K61" s="309" t="s">
        <v>289</v>
      </c>
      <c r="L61" s="309" t="s">
        <v>289</v>
      </c>
      <c r="M61" s="309" t="s">
        <v>289</v>
      </c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3"/>
    </row>
    <row r="62" spans="1:42" ht="30" customHeight="1" x14ac:dyDescent="0.25">
      <c r="A62" s="336">
        <v>1</v>
      </c>
      <c r="B62" s="333" t="s">
        <v>79</v>
      </c>
      <c r="C62" s="330" t="s">
        <v>82</v>
      </c>
      <c r="D62" s="333" t="s">
        <v>36</v>
      </c>
      <c r="E62" s="306" t="s">
        <v>550</v>
      </c>
      <c r="F62" s="97" t="s">
        <v>639</v>
      </c>
      <c r="G62" s="97" t="s">
        <v>25</v>
      </c>
      <c r="H62" s="96">
        <v>113</v>
      </c>
      <c r="I62" s="96">
        <v>0</v>
      </c>
      <c r="J62" s="96">
        <v>0</v>
      </c>
      <c r="K62" s="98">
        <v>2994.5</v>
      </c>
      <c r="L62" s="98">
        <v>0</v>
      </c>
      <c r="M62" s="98">
        <v>0</v>
      </c>
    </row>
    <row r="63" spans="1:42" ht="20.100000000000001" customHeight="1" x14ac:dyDescent="0.25">
      <c r="A63" s="344"/>
      <c r="B63" s="344"/>
      <c r="C63" s="331"/>
      <c r="D63" s="344"/>
      <c r="E63" s="108" t="s">
        <v>70</v>
      </c>
      <c r="F63" s="309" t="s">
        <v>289</v>
      </c>
      <c r="G63" s="309" t="s">
        <v>289</v>
      </c>
      <c r="H63" s="40" t="s">
        <v>71</v>
      </c>
      <c r="I63" s="309" t="s">
        <v>289</v>
      </c>
      <c r="J63" s="309" t="s">
        <v>289</v>
      </c>
      <c r="K63" s="309" t="s">
        <v>289</v>
      </c>
      <c r="L63" s="309" t="s">
        <v>289</v>
      </c>
      <c r="M63" s="309" t="s">
        <v>289</v>
      </c>
    </row>
    <row r="64" spans="1:42" ht="20.100000000000001" customHeight="1" x14ac:dyDescent="0.25">
      <c r="A64" s="344"/>
      <c r="B64" s="344"/>
      <c r="C64" s="331"/>
      <c r="D64" s="344"/>
      <c r="E64" s="108" t="s">
        <v>31</v>
      </c>
      <c r="F64" s="309" t="s">
        <v>289</v>
      </c>
      <c r="G64" s="309" t="s">
        <v>289</v>
      </c>
      <c r="H64" s="40" t="s">
        <v>229</v>
      </c>
      <c r="I64" s="309" t="s">
        <v>289</v>
      </c>
      <c r="J64" s="309" t="s">
        <v>289</v>
      </c>
      <c r="K64" s="309" t="s">
        <v>289</v>
      </c>
      <c r="L64" s="309" t="s">
        <v>289</v>
      </c>
      <c r="M64" s="309" t="s">
        <v>289</v>
      </c>
    </row>
    <row r="65" spans="1:42" s="5" customFormat="1" ht="20.100000000000001" customHeight="1" x14ac:dyDescent="0.25">
      <c r="A65" s="345"/>
      <c r="B65" s="345"/>
      <c r="C65" s="331"/>
      <c r="D65" s="345"/>
      <c r="E65" s="108" t="s">
        <v>32</v>
      </c>
      <c r="F65" s="309" t="s">
        <v>289</v>
      </c>
      <c r="G65" s="309" t="s">
        <v>289</v>
      </c>
      <c r="H65" s="40" t="s">
        <v>229</v>
      </c>
      <c r="I65" s="309" t="s">
        <v>289</v>
      </c>
      <c r="J65" s="309" t="s">
        <v>289</v>
      </c>
      <c r="K65" s="309" t="s">
        <v>289</v>
      </c>
      <c r="L65" s="309" t="s">
        <v>289</v>
      </c>
      <c r="M65" s="309" t="s">
        <v>289</v>
      </c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3"/>
    </row>
    <row r="66" spans="1:42" ht="30" customHeight="1" x14ac:dyDescent="0.25">
      <c r="A66" s="336">
        <v>1</v>
      </c>
      <c r="B66" s="333" t="s">
        <v>79</v>
      </c>
      <c r="C66" s="330" t="s">
        <v>82</v>
      </c>
      <c r="D66" s="333" t="s">
        <v>36</v>
      </c>
      <c r="E66" s="306" t="s">
        <v>620</v>
      </c>
      <c r="F66" s="166" t="s">
        <v>24</v>
      </c>
      <c r="G66" s="97" t="s">
        <v>25</v>
      </c>
      <c r="H66" s="96">
        <v>1</v>
      </c>
      <c r="I66" s="96">
        <v>0</v>
      </c>
      <c r="J66" s="96">
        <v>0</v>
      </c>
      <c r="K66" s="98">
        <v>588.02</v>
      </c>
      <c r="L66" s="98">
        <v>0</v>
      </c>
      <c r="M66" s="98">
        <v>0</v>
      </c>
    </row>
    <row r="67" spans="1:42" ht="20.100000000000001" customHeight="1" x14ac:dyDescent="0.25">
      <c r="A67" s="344"/>
      <c r="B67" s="344"/>
      <c r="C67" s="331"/>
      <c r="D67" s="344"/>
      <c r="E67" s="108" t="s">
        <v>70</v>
      </c>
      <c r="F67" s="309" t="s">
        <v>289</v>
      </c>
      <c r="G67" s="309" t="s">
        <v>289</v>
      </c>
      <c r="H67" s="40" t="s">
        <v>58</v>
      </c>
      <c r="I67" s="309" t="s">
        <v>289</v>
      </c>
      <c r="J67" s="309" t="s">
        <v>289</v>
      </c>
      <c r="K67" s="309" t="s">
        <v>289</v>
      </c>
      <c r="L67" s="309" t="s">
        <v>289</v>
      </c>
      <c r="M67" s="309" t="s">
        <v>289</v>
      </c>
    </row>
    <row r="68" spans="1:42" ht="20.100000000000001" customHeight="1" x14ac:dyDescent="0.25">
      <c r="A68" s="344"/>
      <c r="B68" s="344"/>
      <c r="C68" s="331"/>
      <c r="D68" s="344"/>
      <c r="E68" s="108" t="s">
        <v>31</v>
      </c>
      <c r="F68" s="309" t="s">
        <v>289</v>
      </c>
      <c r="G68" s="309" t="s">
        <v>289</v>
      </c>
      <c r="H68" s="40" t="s">
        <v>230</v>
      </c>
      <c r="I68" s="309" t="s">
        <v>289</v>
      </c>
      <c r="J68" s="309" t="s">
        <v>289</v>
      </c>
      <c r="K68" s="309" t="s">
        <v>289</v>
      </c>
      <c r="L68" s="309" t="s">
        <v>289</v>
      </c>
      <c r="M68" s="309" t="s">
        <v>289</v>
      </c>
    </row>
    <row r="69" spans="1:42" s="5" customFormat="1" ht="20.100000000000001" customHeight="1" x14ac:dyDescent="0.25">
      <c r="A69" s="345"/>
      <c r="B69" s="345"/>
      <c r="C69" s="331"/>
      <c r="D69" s="345"/>
      <c r="E69" s="108" t="s">
        <v>32</v>
      </c>
      <c r="F69" s="309" t="s">
        <v>289</v>
      </c>
      <c r="G69" s="309" t="s">
        <v>289</v>
      </c>
      <c r="H69" s="40" t="s">
        <v>57</v>
      </c>
      <c r="I69" s="309" t="s">
        <v>289</v>
      </c>
      <c r="J69" s="309" t="s">
        <v>289</v>
      </c>
      <c r="K69" s="309" t="s">
        <v>289</v>
      </c>
      <c r="L69" s="309" t="s">
        <v>289</v>
      </c>
      <c r="M69" s="309" t="s">
        <v>289</v>
      </c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3"/>
    </row>
    <row r="70" spans="1:42" s="5" customFormat="1" ht="52.5" customHeight="1" x14ac:dyDescent="0.25">
      <c r="A70" s="336">
        <v>1</v>
      </c>
      <c r="B70" s="333" t="s">
        <v>79</v>
      </c>
      <c r="C70" s="330" t="s">
        <v>82</v>
      </c>
      <c r="D70" s="333" t="s">
        <v>36</v>
      </c>
      <c r="E70" s="306" t="s">
        <v>621</v>
      </c>
      <c r="F70" s="97" t="s">
        <v>24</v>
      </c>
      <c r="G70" s="97" t="s">
        <v>25</v>
      </c>
      <c r="H70" s="96">
        <v>3</v>
      </c>
      <c r="I70" s="96">
        <v>0</v>
      </c>
      <c r="J70" s="96">
        <v>0</v>
      </c>
      <c r="K70" s="98">
        <v>10736.59</v>
      </c>
      <c r="L70" s="98">
        <v>0</v>
      </c>
      <c r="M70" s="98">
        <v>0</v>
      </c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3"/>
    </row>
    <row r="71" spans="1:42" s="5" customFormat="1" ht="20.100000000000001" customHeight="1" x14ac:dyDescent="0.25">
      <c r="A71" s="344"/>
      <c r="B71" s="344"/>
      <c r="C71" s="331"/>
      <c r="D71" s="344"/>
      <c r="E71" s="91" t="s">
        <v>70</v>
      </c>
      <c r="F71" s="309" t="s">
        <v>289</v>
      </c>
      <c r="G71" s="309" t="s">
        <v>289</v>
      </c>
      <c r="H71" s="41" t="s">
        <v>38</v>
      </c>
      <c r="I71" s="309" t="s">
        <v>289</v>
      </c>
      <c r="J71" s="309" t="s">
        <v>289</v>
      </c>
      <c r="K71" s="309" t="s">
        <v>289</v>
      </c>
      <c r="L71" s="309" t="s">
        <v>289</v>
      </c>
      <c r="M71" s="309" t="s">
        <v>289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3"/>
    </row>
    <row r="72" spans="1:42" s="5" customFormat="1" ht="20.100000000000001" customHeight="1" x14ac:dyDescent="0.25">
      <c r="A72" s="344"/>
      <c r="B72" s="344"/>
      <c r="C72" s="331"/>
      <c r="D72" s="344"/>
      <c r="E72" s="91" t="s">
        <v>31</v>
      </c>
      <c r="F72" s="309" t="s">
        <v>289</v>
      </c>
      <c r="G72" s="309" t="s">
        <v>289</v>
      </c>
      <c r="H72" s="40" t="s">
        <v>228</v>
      </c>
      <c r="I72" s="309" t="s">
        <v>289</v>
      </c>
      <c r="J72" s="309" t="s">
        <v>289</v>
      </c>
      <c r="K72" s="309" t="s">
        <v>289</v>
      </c>
      <c r="L72" s="309" t="s">
        <v>289</v>
      </c>
      <c r="M72" s="309" t="s">
        <v>289</v>
      </c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3"/>
    </row>
    <row r="73" spans="1:42" s="5" customFormat="1" ht="20.100000000000001" customHeight="1" x14ac:dyDescent="0.25">
      <c r="A73" s="345"/>
      <c r="B73" s="345"/>
      <c r="C73" s="331"/>
      <c r="D73" s="345"/>
      <c r="E73" s="91" t="s">
        <v>32</v>
      </c>
      <c r="F73" s="309" t="s">
        <v>289</v>
      </c>
      <c r="G73" s="309" t="s">
        <v>289</v>
      </c>
      <c r="H73" s="40" t="s">
        <v>228</v>
      </c>
      <c r="I73" s="309" t="s">
        <v>289</v>
      </c>
      <c r="J73" s="309" t="s">
        <v>289</v>
      </c>
      <c r="K73" s="309" t="s">
        <v>289</v>
      </c>
      <c r="L73" s="309" t="s">
        <v>289</v>
      </c>
      <c r="M73" s="309" t="s">
        <v>289</v>
      </c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3"/>
    </row>
    <row r="74" spans="1:42" s="5" customFormat="1" ht="51.75" customHeight="1" x14ac:dyDescent="0.25">
      <c r="A74" s="336">
        <v>1</v>
      </c>
      <c r="B74" s="333" t="s">
        <v>79</v>
      </c>
      <c r="C74" s="330" t="s">
        <v>82</v>
      </c>
      <c r="D74" s="333" t="s">
        <v>36</v>
      </c>
      <c r="E74" s="305" t="s">
        <v>622</v>
      </c>
      <c r="F74" s="97" t="s">
        <v>24</v>
      </c>
      <c r="G74" s="97" t="s">
        <v>25</v>
      </c>
      <c r="H74" s="96">
        <v>3</v>
      </c>
      <c r="I74" s="96">
        <v>0</v>
      </c>
      <c r="J74" s="96">
        <v>0</v>
      </c>
      <c r="K74" s="98">
        <v>7033.93</v>
      </c>
      <c r="L74" s="98">
        <v>0</v>
      </c>
      <c r="M74" s="98">
        <v>0</v>
      </c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3"/>
    </row>
    <row r="75" spans="1:42" s="5" customFormat="1" ht="20.100000000000001" customHeight="1" x14ac:dyDescent="0.25">
      <c r="A75" s="344"/>
      <c r="B75" s="344"/>
      <c r="C75" s="331"/>
      <c r="D75" s="344"/>
      <c r="E75" s="91" t="s">
        <v>70</v>
      </c>
      <c r="F75" s="309" t="s">
        <v>289</v>
      </c>
      <c r="G75" s="309" t="s">
        <v>289</v>
      </c>
      <c r="H75" s="41" t="s">
        <v>57</v>
      </c>
      <c r="I75" s="309" t="s">
        <v>289</v>
      </c>
      <c r="J75" s="309" t="s">
        <v>289</v>
      </c>
      <c r="K75" s="309" t="s">
        <v>289</v>
      </c>
      <c r="L75" s="309" t="s">
        <v>289</v>
      </c>
      <c r="M75" s="309" t="s">
        <v>289</v>
      </c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3"/>
    </row>
    <row r="76" spans="1:42" s="5" customFormat="1" ht="20.100000000000001" customHeight="1" x14ac:dyDescent="0.25">
      <c r="A76" s="344"/>
      <c r="B76" s="344"/>
      <c r="C76" s="331"/>
      <c r="D76" s="344"/>
      <c r="E76" s="91" t="s">
        <v>31</v>
      </c>
      <c r="F76" s="309" t="s">
        <v>289</v>
      </c>
      <c r="G76" s="309" t="s">
        <v>289</v>
      </c>
      <c r="H76" s="40" t="s">
        <v>230</v>
      </c>
      <c r="I76" s="309" t="s">
        <v>289</v>
      </c>
      <c r="J76" s="309" t="s">
        <v>289</v>
      </c>
      <c r="K76" s="309" t="s">
        <v>289</v>
      </c>
      <c r="L76" s="309" t="s">
        <v>289</v>
      </c>
      <c r="M76" s="309" t="s">
        <v>289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3"/>
    </row>
    <row r="77" spans="1:42" s="5" customFormat="1" ht="20.100000000000001" customHeight="1" x14ac:dyDescent="0.25">
      <c r="A77" s="345"/>
      <c r="B77" s="345"/>
      <c r="C77" s="331"/>
      <c r="D77" s="345"/>
      <c r="E77" s="91" t="s">
        <v>32</v>
      </c>
      <c r="F77" s="309" t="s">
        <v>289</v>
      </c>
      <c r="G77" s="309" t="s">
        <v>289</v>
      </c>
      <c r="H77" s="40" t="s">
        <v>230</v>
      </c>
      <c r="I77" s="309" t="s">
        <v>289</v>
      </c>
      <c r="J77" s="309" t="s">
        <v>289</v>
      </c>
      <c r="K77" s="309" t="s">
        <v>289</v>
      </c>
      <c r="L77" s="309" t="s">
        <v>289</v>
      </c>
      <c r="M77" s="309" t="s">
        <v>289</v>
      </c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3"/>
    </row>
    <row r="78" spans="1:42" s="5" customFormat="1" ht="24.75" customHeight="1" x14ac:dyDescent="0.25">
      <c r="A78" s="336">
        <v>1</v>
      </c>
      <c r="B78" s="333" t="s">
        <v>79</v>
      </c>
      <c r="C78" s="330" t="s">
        <v>82</v>
      </c>
      <c r="D78" s="333" t="s">
        <v>36</v>
      </c>
      <c r="E78" s="305" t="s">
        <v>548</v>
      </c>
      <c r="F78" s="97" t="s">
        <v>24</v>
      </c>
      <c r="G78" s="97" t="s">
        <v>25</v>
      </c>
      <c r="H78" s="96">
        <v>1</v>
      </c>
      <c r="I78" s="96">
        <v>0</v>
      </c>
      <c r="J78" s="96">
        <v>0</v>
      </c>
      <c r="K78" s="98">
        <v>1580.04</v>
      </c>
      <c r="L78" s="98">
        <v>0</v>
      </c>
      <c r="M78" s="98">
        <v>0</v>
      </c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3"/>
    </row>
    <row r="79" spans="1:42" s="5" customFormat="1" ht="20.100000000000001" customHeight="1" x14ac:dyDescent="0.25">
      <c r="A79" s="344"/>
      <c r="B79" s="344"/>
      <c r="C79" s="331"/>
      <c r="D79" s="344"/>
      <c r="E79" s="91" t="s">
        <v>70</v>
      </c>
      <c r="F79" s="309" t="s">
        <v>289</v>
      </c>
      <c r="G79" s="309" t="s">
        <v>289</v>
      </c>
      <c r="H79" s="41" t="s">
        <v>227</v>
      </c>
      <c r="I79" s="309" t="s">
        <v>289</v>
      </c>
      <c r="J79" s="309" t="s">
        <v>289</v>
      </c>
      <c r="K79" s="309" t="s">
        <v>289</v>
      </c>
      <c r="L79" s="309" t="s">
        <v>289</v>
      </c>
      <c r="M79" s="309" t="s">
        <v>289</v>
      </c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3"/>
    </row>
    <row r="80" spans="1:42" s="5" customFormat="1" ht="20.100000000000001" customHeight="1" x14ac:dyDescent="0.25">
      <c r="A80" s="344"/>
      <c r="B80" s="344"/>
      <c r="C80" s="331"/>
      <c r="D80" s="344"/>
      <c r="E80" s="91" t="s">
        <v>31</v>
      </c>
      <c r="F80" s="309" t="s">
        <v>289</v>
      </c>
      <c r="G80" s="309" t="s">
        <v>289</v>
      </c>
      <c r="H80" s="40" t="s">
        <v>66</v>
      </c>
      <c r="I80" s="309" t="s">
        <v>289</v>
      </c>
      <c r="J80" s="309" t="s">
        <v>289</v>
      </c>
      <c r="K80" s="309" t="s">
        <v>289</v>
      </c>
      <c r="L80" s="309" t="s">
        <v>289</v>
      </c>
      <c r="M80" s="309" t="s">
        <v>289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3"/>
    </row>
    <row r="81" spans="1:42" s="5" customFormat="1" ht="20.100000000000001" customHeight="1" x14ac:dyDescent="0.25">
      <c r="A81" s="345"/>
      <c r="B81" s="345"/>
      <c r="C81" s="331"/>
      <c r="D81" s="345"/>
      <c r="E81" s="91" t="s">
        <v>32</v>
      </c>
      <c r="F81" s="309" t="s">
        <v>289</v>
      </c>
      <c r="G81" s="309" t="s">
        <v>289</v>
      </c>
      <c r="H81" s="40" t="s">
        <v>66</v>
      </c>
      <c r="I81" s="309" t="s">
        <v>289</v>
      </c>
      <c r="J81" s="309" t="s">
        <v>289</v>
      </c>
      <c r="K81" s="309" t="s">
        <v>289</v>
      </c>
      <c r="L81" s="309" t="s">
        <v>289</v>
      </c>
      <c r="M81" s="309" t="s">
        <v>289</v>
      </c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3"/>
    </row>
    <row r="82" spans="1:42" s="5" customFormat="1" ht="30" customHeight="1" x14ac:dyDescent="0.25">
      <c r="A82" s="404">
        <v>1</v>
      </c>
      <c r="B82" s="406" t="s">
        <v>79</v>
      </c>
      <c r="C82" s="406" t="s">
        <v>82</v>
      </c>
      <c r="D82" s="406" t="s">
        <v>36</v>
      </c>
      <c r="E82" s="306" t="s">
        <v>437</v>
      </c>
      <c r="F82" s="97" t="s">
        <v>24</v>
      </c>
      <c r="G82" s="97" t="s">
        <v>25</v>
      </c>
      <c r="H82" s="96">
        <v>1</v>
      </c>
      <c r="I82" s="96">
        <v>0</v>
      </c>
      <c r="J82" s="96">
        <v>0</v>
      </c>
      <c r="K82" s="98">
        <v>5820.4</v>
      </c>
      <c r="L82" s="98">
        <v>0</v>
      </c>
      <c r="M82" s="98">
        <v>0</v>
      </c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3"/>
    </row>
    <row r="83" spans="1:42" s="5" customFormat="1" ht="20.100000000000001" customHeight="1" x14ac:dyDescent="0.25">
      <c r="A83" s="405"/>
      <c r="B83" s="405"/>
      <c r="C83" s="406"/>
      <c r="D83" s="405"/>
      <c r="E83" s="91" t="s">
        <v>70</v>
      </c>
      <c r="F83" s="309" t="s">
        <v>289</v>
      </c>
      <c r="G83" s="309" t="s">
        <v>289</v>
      </c>
      <c r="H83" s="41" t="s">
        <v>230</v>
      </c>
      <c r="I83" s="309" t="s">
        <v>289</v>
      </c>
      <c r="J83" s="309" t="s">
        <v>289</v>
      </c>
      <c r="K83" s="309" t="s">
        <v>289</v>
      </c>
      <c r="L83" s="309" t="s">
        <v>289</v>
      </c>
      <c r="M83" s="309" t="s">
        <v>289</v>
      </c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3"/>
    </row>
    <row r="84" spans="1:42" s="5" customFormat="1" ht="20.100000000000001" customHeight="1" x14ac:dyDescent="0.25">
      <c r="A84" s="405"/>
      <c r="B84" s="405"/>
      <c r="C84" s="406"/>
      <c r="D84" s="405"/>
      <c r="E84" s="91" t="s">
        <v>31</v>
      </c>
      <c r="F84" s="309" t="s">
        <v>289</v>
      </c>
      <c r="G84" s="309" t="s">
        <v>289</v>
      </c>
      <c r="H84" s="307" t="s">
        <v>57</v>
      </c>
      <c r="I84" s="309" t="s">
        <v>289</v>
      </c>
      <c r="J84" s="309" t="s">
        <v>289</v>
      </c>
      <c r="K84" s="309" t="s">
        <v>289</v>
      </c>
      <c r="L84" s="309" t="s">
        <v>289</v>
      </c>
      <c r="M84" s="309" t="s">
        <v>289</v>
      </c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3"/>
    </row>
    <row r="85" spans="1:42" s="5" customFormat="1" ht="20.100000000000001" customHeight="1" x14ac:dyDescent="0.25">
      <c r="A85" s="405"/>
      <c r="B85" s="405"/>
      <c r="C85" s="406"/>
      <c r="D85" s="405"/>
      <c r="E85" s="91" t="s">
        <v>32</v>
      </c>
      <c r="F85" s="309" t="s">
        <v>289</v>
      </c>
      <c r="G85" s="309" t="s">
        <v>289</v>
      </c>
      <c r="H85" s="307" t="s">
        <v>227</v>
      </c>
      <c r="I85" s="309" t="s">
        <v>289</v>
      </c>
      <c r="J85" s="309" t="s">
        <v>289</v>
      </c>
      <c r="K85" s="309" t="s">
        <v>289</v>
      </c>
      <c r="L85" s="309" t="s">
        <v>289</v>
      </c>
      <c r="M85" s="309" t="s">
        <v>289</v>
      </c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3"/>
    </row>
    <row r="86" spans="1:42" s="5" customFormat="1" ht="30" customHeight="1" x14ac:dyDescent="0.25">
      <c r="A86" s="404">
        <v>1</v>
      </c>
      <c r="B86" s="406" t="s">
        <v>79</v>
      </c>
      <c r="C86" s="406" t="s">
        <v>82</v>
      </c>
      <c r="D86" s="406" t="s">
        <v>36</v>
      </c>
      <c r="E86" s="306" t="s">
        <v>435</v>
      </c>
      <c r="F86" s="97" t="s">
        <v>24</v>
      </c>
      <c r="G86" s="97" t="s">
        <v>25</v>
      </c>
      <c r="H86" s="96">
        <v>1</v>
      </c>
      <c r="I86" s="96">
        <v>0</v>
      </c>
      <c r="J86" s="96">
        <v>0</v>
      </c>
      <c r="K86" s="98">
        <v>3997.04</v>
      </c>
      <c r="L86" s="98">
        <v>0</v>
      </c>
      <c r="M86" s="98">
        <v>0</v>
      </c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3"/>
    </row>
    <row r="87" spans="1:42" s="5" customFormat="1" ht="20.100000000000001" customHeight="1" x14ac:dyDescent="0.25">
      <c r="A87" s="405"/>
      <c r="B87" s="405"/>
      <c r="C87" s="406"/>
      <c r="D87" s="405"/>
      <c r="E87" s="91" t="s">
        <v>70</v>
      </c>
      <c r="F87" s="309" t="s">
        <v>289</v>
      </c>
      <c r="G87" s="309" t="s">
        <v>289</v>
      </c>
      <c r="H87" s="41" t="s">
        <v>230</v>
      </c>
      <c r="I87" s="309" t="s">
        <v>289</v>
      </c>
      <c r="J87" s="309" t="s">
        <v>289</v>
      </c>
      <c r="K87" s="309" t="s">
        <v>289</v>
      </c>
      <c r="L87" s="309" t="s">
        <v>289</v>
      </c>
      <c r="M87" s="309" t="s">
        <v>289</v>
      </c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3"/>
    </row>
    <row r="88" spans="1:42" s="5" customFormat="1" ht="20.100000000000001" customHeight="1" x14ac:dyDescent="0.25">
      <c r="A88" s="405"/>
      <c r="B88" s="405"/>
      <c r="C88" s="406"/>
      <c r="D88" s="405"/>
      <c r="E88" s="91" t="s">
        <v>31</v>
      </c>
      <c r="F88" s="309" t="s">
        <v>289</v>
      </c>
      <c r="G88" s="309" t="s">
        <v>289</v>
      </c>
      <c r="H88" s="307" t="s">
        <v>57</v>
      </c>
      <c r="I88" s="309" t="s">
        <v>289</v>
      </c>
      <c r="J88" s="309" t="s">
        <v>289</v>
      </c>
      <c r="K88" s="309" t="s">
        <v>289</v>
      </c>
      <c r="L88" s="309" t="s">
        <v>289</v>
      </c>
      <c r="M88" s="309" t="s">
        <v>289</v>
      </c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3"/>
    </row>
    <row r="89" spans="1:42" s="5" customFormat="1" ht="20.100000000000001" customHeight="1" x14ac:dyDescent="0.25">
      <c r="A89" s="405"/>
      <c r="B89" s="405"/>
      <c r="C89" s="406"/>
      <c r="D89" s="405"/>
      <c r="E89" s="91" t="s">
        <v>32</v>
      </c>
      <c r="F89" s="309" t="s">
        <v>289</v>
      </c>
      <c r="G89" s="309" t="s">
        <v>289</v>
      </c>
      <c r="H89" s="307" t="s">
        <v>227</v>
      </c>
      <c r="I89" s="309" t="s">
        <v>289</v>
      </c>
      <c r="J89" s="309" t="s">
        <v>289</v>
      </c>
      <c r="K89" s="309" t="s">
        <v>289</v>
      </c>
      <c r="L89" s="309" t="s">
        <v>289</v>
      </c>
      <c r="M89" s="309" t="s">
        <v>289</v>
      </c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3"/>
    </row>
    <row r="90" spans="1:42" s="5" customFormat="1" ht="30" customHeight="1" x14ac:dyDescent="0.25">
      <c r="A90" s="404">
        <v>1</v>
      </c>
      <c r="B90" s="406" t="s">
        <v>79</v>
      </c>
      <c r="C90" s="406" t="s">
        <v>82</v>
      </c>
      <c r="D90" s="406" t="s">
        <v>36</v>
      </c>
      <c r="E90" s="257" t="s">
        <v>436</v>
      </c>
      <c r="F90" s="97" t="s">
        <v>24</v>
      </c>
      <c r="G90" s="97" t="s">
        <v>25</v>
      </c>
      <c r="H90" s="96">
        <v>1</v>
      </c>
      <c r="I90" s="96">
        <v>0</v>
      </c>
      <c r="J90" s="96">
        <v>0</v>
      </c>
      <c r="K90" s="98">
        <v>2452.81</v>
      </c>
      <c r="L90" s="98">
        <v>0</v>
      </c>
      <c r="M90" s="98">
        <v>0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3"/>
    </row>
    <row r="91" spans="1:42" s="5" customFormat="1" ht="20.100000000000001" customHeight="1" x14ac:dyDescent="0.25">
      <c r="A91" s="405"/>
      <c r="B91" s="405"/>
      <c r="C91" s="406"/>
      <c r="D91" s="405"/>
      <c r="E91" s="91" t="s">
        <v>70</v>
      </c>
      <c r="F91" s="309" t="s">
        <v>289</v>
      </c>
      <c r="G91" s="309" t="s">
        <v>289</v>
      </c>
      <c r="H91" s="41" t="s">
        <v>230</v>
      </c>
      <c r="I91" s="309" t="s">
        <v>289</v>
      </c>
      <c r="J91" s="309" t="s">
        <v>289</v>
      </c>
      <c r="K91" s="309" t="s">
        <v>289</v>
      </c>
      <c r="L91" s="309" t="s">
        <v>289</v>
      </c>
      <c r="M91" s="309" t="s">
        <v>289</v>
      </c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3"/>
    </row>
    <row r="92" spans="1:42" s="5" customFormat="1" ht="20.100000000000001" customHeight="1" x14ac:dyDescent="0.25">
      <c r="A92" s="405"/>
      <c r="B92" s="405"/>
      <c r="C92" s="406"/>
      <c r="D92" s="405"/>
      <c r="E92" s="91" t="s">
        <v>31</v>
      </c>
      <c r="F92" s="309" t="s">
        <v>289</v>
      </c>
      <c r="G92" s="309" t="s">
        <v>289</v>
      </c>
      <c r="H92" s="307" t="s">
        <v>57</v>
      </c>
      <c r="I92" s="309" t="s">
        <v>289</v>
      </c>
      <c r="J92" s="309" t="s">
        <v>289</v>
      </c>
      <c r="K92" s="309" t="s">
        <v>289</v>
      </c>
      <c r="L92" s="309" t="s">
        <v>289</v>
      </c>
      <c r="M92" s="309" t="s">
        <v>289</v>
      </c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3"/>
    </row>
    <row r="93" spans="1:42" s="5" customFormat="1" ht="20.100000000000001" customHeight="1" x14ac:dyDescent="0.25">
      <c r="A93" s="405"/>
      <c r="B93" s="405"/>
      <c r="C93" s="406"/>
      <c r="D93" s="405"/>
      <c r="E93" s="91" t="s">
        <v>32</v>
      </c>
      <c r="F93" s="309" t="s">
        <v>289</v>
      </c>
      <c r="G93" s="309" t="s">
        <v>289</v>
      </c>
      <c r="H93" s="307" t="s">
        <v>227</v>
      </c>
      <c r="I93" s="309" t="s">
        <v>289</v>
      </c>
      <c r="J93" s="309" t="s">
        <v>289</v>
      </c>
      <c r="K93" s="309" t="s">
        <v>289</v>
      </c>
      <c r="L93" s="309" t="s">
        <v>289</v>
      </c>
      <c r="M93" s="309" t="s">
        <v>289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3"/>
    </row>
    <row r="94" spans="1:42" s="5" customFormat="1" ht="30" customHeight="1" x14ac:dyDescent="0.25">
      <c r="A94" s="404">
        <v>1</v>
      </c>
      <c r="B94" s="406" t="s">
        <v>79</v>
      </c>
      <c r="C94" s="406" t="s">
        <v>82</v>
      </c>
      <c r="D94" s="406" t="s">
        <v>36</v>
      </c>
      <c r="E94" s="306" t="s">
        <v>376</v>
      </c>
      <c r="F94" s="97" t="s">
        <v>24</v>
      </c>
      <c r="G94" s="97" t="s">
        <v>25</v>
      </c>
      <c r="H94" s="96">
        <v>1</v>
      </c>
      <c r="I94" s="96">
        <v>0</v>
      </c>
      <c r="J94" s="96">
        <v>0</v>
      </c>
      <c r="K94" s="98">
        <v>4811.08</v>
      </c>
      <c r="L94" s="98">
        <v>0</v>
      </c>
      <c r="M94" s="98">
        <v>0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3"/>
    </row>
    <row r="95" spans="1:42" s="5" customFormat="1" ht="20.100000000000001" customHeight="1" x14ac:dyDescent="0.25">
      <c r="A95" s="405"/>
      <c r="B95" s="405"/>
      <c r="C95" s="406"/>
      <c r="D95" s="405"/>
      <c r="E95" s="91" t="s">
        <v>70</v>
      </c>
      <c r="F95" s="309" t="s">
        <v>289</v>
      </c>
      <c r="G95" s="309" t="s">
        <v>289</v>
      </c>
      <c r="H95" s="307" t="s">
        <v>57</v>
      </c>
      <c r="I95" s="309" t="s">
        <v>289</v>
      </c>
      <c r="J95" s="309" t="s">
        <v>289</v>
      </c>
      <c r="K95" s="309" t="s">
        <v>289</v>
      </c>
      <c r="L95" s="309" t="s">
        <v>289</v>
      </c>
      <c r="M95" s="309" t="s">
        <v>289</v>
      </c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3"/>
    </row>
    <row r="96" spans="1:42" s="5" customFormat="1" ht="20.100000000000001" customHeight="1" x14ac:dyDescent="0.25">
      <c r="A96" s="405"/>
      <c r="B96" s="405"/>
      <c r="C96" s="406"/>
      <c r="D96" s="405"/>
      <c r="E96" s="91" t="s">
        <v>31</v>
      </c>
      <c r="F96" s="309" t="s">
        <v>289</v>
      </c>
      <c r="G96" s="309" t="s">
        <v>289</v>
      </c>
      <c r="H96" s="307" t="s">
        <v>227</v>
      </c>
      <c r="I96" s="309" t="s">
        <v>289</v>
      </c>
      <c r="J96" s="309" t="s">
        <v>289</v>
      </c>
      <c r="K96" s="309" t="s">
        <v>289</v>
      </c>
      <c r="L96" s="309" t="s">
        <v>289</v>
      </c>
      <c r="M96" s="309" t="s">
        <v>289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3"/>
    </row>
    <row r="97" spans="1:42" s="5" customFormat="1" ht="20.100000000000001" customHeight="1" x14ac:dyDescent="0.25">
      <c r="A97" s="405"/>
      <c r="B97" s="405"/>
      <c r="C97" s="406"/>
      <c r="D97" s="405"/>
      <c r="E97" s="91" t="s">
        <v>32</v>
      </c>
      <c r="F97" s="309" t="s">
        <v>289</v>
      </c>
      <c r="G97" s="309" t="s">
        <v>289</v>
      </c>
      <c r="H97" s="40" t="s">
        <v>228</v>
      </c>
      <c r="I97" s="309" t="s">
        <v>289</v>
      </c>
      <c r="J97" s="309" t="s">
        <v>289</v>
      </c>
      <c r="K97" s="309" t="s">
        <v>289</v>
      </c>
      <c r="L97" s="309" t="s">
        <v>289</v>
      </c>
      <c r="M97" s="309" t="s">
        <v>289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3"/>
    </row>
    <row r="98" spans="1:42" s="5" customFormat="1" ht="30" customHeight="1" x14ac:dyDescent="0.25">
      <c r="A98" s="404">
        <v>1</v>
      </c>
      <c r="B98" s="406" t="s">
        <v>79</v>
      </c>
      <c r="C98" s="406" t="s">
        <v>82</v>
      </c>
      <c r="D98" s="406" t="s">
        <v>36</v>
      </c>
      <c r="E98" s="306" t="s">
        <v>438</v>
      </c>
      <c r="F98" s="97" t="s">
        <v>24</v>
      </c>
      <c r="G98" s="97" t="s">
        <v>25</v>
      </c>
      <c r="H98" s="96">
        <v>1</v>
      </c>
      <c r="I98" s="96">
        <v>0</v>
      </c>
      <c r="J98" s="96">
        <v>0</v>
      </c>
      <c r="K98" s="98">
        <v>2696.76</v>
      </c>
      <c r="L98" s="98">
        <v>0</v>
      </c>
      <c r="M98" s="98">
        <v>0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3"/>
    </row>
    <row r="99" spans="1:42" s="5" customFormat="1" ht="20.100000000000001" customHeight="1" x14ac:dyDescent="0.25">
      <c r="A99" s="405"/>
      <c r="B99" s="405"/>
      <c r="C99" s="406"/>
      <c r="D99" s="405"/>
      <c r="E99" s="91" t="s">
        <v>70</v>
      </c>
      <c r="F99" s="309" t="s">
        <v>289</v>
      </c>
      <c r="G99" s="309" t="s">
        <v>289</v>
      </c>
      <c r="H99" s="307" t="s">
        <v>57</v>
      </c>
      <c r="I99" s="309" t="s">
        <v>289</v>
      </c>
      <c r="J99" s="309" t="s">
        <v>289</v>
      </c>
      <c r="K99" s="309" t="s">
        <v>289</v>
      </c>
      <c r="L99" s="309" t="s">
        <v>289</v>
      </c>
      <c r="M99" s="309" t="s">
        <v>289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3"/>
    </row>
    <row r="100" spans="1:42" s="5" customFormat="1" ht="20.100000000000001" customHeight="1" x14ac:dyDescent="0.25">
      <c r="A100" s="405"/>
      <c r="B100" s="405"/>
      <c r="C100" s="406"/>
      <c r="D100" s="405"/>
      <c r="E100" s="91" t="s">
        <v>31</v>
      </c>
      <c r="F100" s="309" t="s">
        <v>289</v>
      </c>
      <c r="G100" s="309" t="s">
        <v>289</v>
      </c>
      <c r="H100" s="307" t="s">
        <v>227</v>
      </c>
      <c r="I100" s="309" t="s">
        <v>289</v>
      </c>
      <c r="J100" s="309" t="s">
        <v>289</v>
      </c>
      <c r="K100" s="309" t="s">
        <v>289</v>
      </c>
      <c r="L100" s="309" t="s">
        <v>289</v>
      </c>
      <c r="M100" s="309" t="s">
        <v>289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3"/>
    </row>
    <row r="101" spans="1:42" s="5" customFormat="1" ht="20.100000000000001" customHeight="1" x14ac:dyDescent="0.25">
      <c r="A101" s="405"/>
      <c r="B101" s="405"/>
      <c r="C101" s="406"/>
      <c r="D101" s="405"/>
      <c r="E101" s="91" t="s">
        <v>32</v>
      </c>
      <c r="F101" s="309" t="s">
        <v>289</v>
      </c>
      <c r="G101" s="309" t="s">
        <v>289</v>
      </c>
      <c r="H101" s="307" t="s">
        <v>228</v>
      </c>
      <c r="I101" s="309" t="s">
        <v>289</v>
      </c>
      <c r="J101" s="309" t="s">
        <v>289</v>
      </c>
      <c r="K101" s="309" t="s">
        <v>289</v>
      </c>
      <c r="L101" s="309" t="s">
        <v>289</v>
      </c>
      <c r="M101" s="309" t="s">
        <v>289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3"/>
    </row>
    <row r="102" spans="1:42" s="5" customFormat="1" ht="30" customHeight="1" x14ac:dyDescent="0.25">
      <c r="A102" s="362">
        <v>1</v>
      </c>
      <c r="B102" s="408" t="s">
        <v>79</v>
      </c>
      <c r="C102" s="406" t="s">
        <v>82</v>
      </c>
      <c r="D102" s="408" t="s">
        <v>36</v>
      </c>
      <c r="E102" s="99" t="s">
        <v>379</v>
      </c>
      <c r="F102" s="97" t="s">
        <v>24</v>
      </c>
      <c r="G102" s="97" t="s">
        <v>25</v>
      </c>
      <c r="H102" s="96">
        <v>0</v>
      </c>
      <c r="I102" s="96">
        <v>15</v>
      </c>
      <c r="J102" s="96">
        <v>0</v>
      </c>
      <c r="K102" s="98">
        <v>0</v>
      </c>
      <c r="L102" s="98">
        <v>50000</v>
      </c>
      <c r="M102" s="98">
        <v>0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3"/>
    </row>
    <row r="103" spans="1:42" s="5" customFormat="1" ht="20.100000000000001" customHeight="1" x14ac:dyDescent="0.25">
      <c r="A103" s="362"/>
      <c r="B103" s="408"/>
      <c r="C103" s="406"/>
      <c r="D103" s="408"/>
      <c r="E103" s="84" t="s">
        <v>372</v>
      </c>
      <c r="F103" s="309" t="s">
        <v>289</v>
      </c>
      <c r="G103" s="309" t="s">
        <v>289</v>
      </c>
      <c r="H103" s="40" t="s">
        <v>340</v>
      </c>
      <c r="I103" s="309" t="s">
        <v>289</v>
      </c>
      <c r="J103" s="309" t="s">
        <v>289</v>
      </c>
      <c r="K103" s="309" t="s">
        <v>289</v>
      </c>
      <c r="L103" s="309" t="s">
        <v>289</v>
      </c>
      <c r="M103" s="309" t="s">
        <v>289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3"/>
    </row>
    <row r="104" spans="1:42" s="5" customFormat="1" ht="20.100000000000001" customHeight="1" x14ac:dyDescent="0.25">
      <c r="A104" s="438"/>
      <c r="B104" s="438"/>
      <c r="C104" s="406"/>
      <c r="D104" s="438"/>
      <c r="E104" s="91" t="s">
        <v>70</v>
      </c>
      <c r="F104" s="309" t="s">
        <v>289</v>
      </c>
      <c r="G104" s="309" t="s">
        <v>289</v>
      </c>
      <c r="H104" s="309" t="s">
        <v>289</v>
      </c>
      <c r="I104" s="40" t="s">
        <v>60</v>
      </c>
      <c r="J104" s="309" t="s">
        <v>289</v>
      </c>
      <c r="K104" s="309" t="s">
        <v>289</v>
      </c>
      <c r="L104" s="309" t="s">
        <v>289</v>
      </c>
      <c r="M104" s="309" t="s">
        <v>289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3"/>
    </row>
    <row r="105" spans="1:42" s="5" customFormat="1" ht="20.100000000000001" customHeight="1" x14ac:dyDescent="0.25">
      <c r="A105" s="438"/>
      <c r="B105" s="438"/>
      <c r="C105" s="406"/>
      <c r="D105" s="438"/>
      <c r="E105" s="91" t="s">
        <v>31</v>
      </c>
      <c r="F105" s="309" t="s">
        <v>289</v>
      </c>
      <c r="G105" s="309" t="s">
        <v>289</v>
      </c>
      <c r="H105" s="309" t="s">
        <v>289</v>
      </c>
      <c r="I105" s="40" t="s">
        <v>39</v>
      </c>
      <c r="J105" s="309" t="s">
        <v>289</v>
      </c>
      <c r="K105" s="309" t="s">
        <v>289</v>
      </c>
      <c r="L105" s="309" t="s">
        <v>289</v>
      </c>
      <c r="M105" s="309" t="s">
        <v>289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3"/>
    </row>
    <row r="106" spans="1:42" s="5" customFormat="1" ht="30" customHeight="1" x14ac:dyDescent="0.25">
      <c r="A106" s="438"/>
      <c r="B106" s="438"/>
      <c r="C106" s="406"/>
      <c r="D106" s="438"/>
      <c r="E106" s="84" t="s">
        <v>32</v>
      </c>
      <c r="F106" s="309" t="s">
        <v>289</v>
      </c>
      <c r="G106" s="309" t="s">
        <v>289</v>
      </c>
      <c r="H106" s="309" t="s">
        <v>289</v>
      </c>
      <c r="I106" s="40" t="s">
        <v>39</v>
      </c>
      <c r="J106" s="309" t="s">
        <v>289</v>
      </c>
      <c r="K106" s="309" t="s">
        <v>289</v>
      </c>
      <c r="L106" s="309" t="s">
        <v>289</v>
      </c>
      <c r="M106" s="309" t="s">
        <v>289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3"/>
    </row>
    <row r="107" spans="1:42" s="5" customFormat="1" ht="20.100000000000001" customHeight="1" x14ac:dyDescent="0.25">
      <c r="A107" s="362">
        <v>1</v>
      </c>
      <c r="B107" s="408" t="s">
        <v>79</v>
      </c>
      <c r="C107" s="406" t="s">
        <v>82</v>
      </c>
      <c r="D107" s="408" t="s">
        <v>36</v>
      </c>
      <c r="E107" s="99" t="s">
        <v>379</v>
      </c>
      <c r="F107" s="97" t="s">
        <v>24</v>
      </c>
      <c r="G107" s="97" t="s">
        <v>25</v>
      </c>
      <c r="H107" s="96">
        <v>0</v>
      </c>
      <c r="I107" s="96">
        <v>0</v>
      </c>
      <c r="J107" s="96">
        <v>15</v>
      </c>
      <c r="K107" s="98">
        <v>0</v>
      </c>
      <c r="L107" s="98">
        <v>0</v>
      </c>
      <c r="M107" s="98">
        <v>50000</v>
      </c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3"/>
    </row>
    <row r="108" spans="1:42" s="5" customFormat="1" ht="20.100000000000001" customHeight="1" x14ac:dyDescent="0.25">
      <c r="A108" s="362"/>
      <c r="B108" s="408"/>
      <c r="C108" s="406"/>
      <c r="D108" s="408"/>
      <c r="E108" s="84" t="s">
        <v>373</v>
      </c>
      <c r="F108" s="309" t="s">
        <v>289</v>
      </c>
      <c r="G108" s="309" t="s">
        <v>289</v>
      </c>
      <c r="H108" s="309" t="s">
        <v>289</v>
      </c>
      <c r="I108" s="40" t="s">
        <v>340</v>
      </c>
      <c r="J108" s="309" t="s">
        <v>289</v>
      </c>
      <c r="K108" s="309" t="s">
        <v>289</v>
      </c>
      <c r="L108" s="309" t="s">
        <v>289</v>
      </c>
      <c r="M108" s="309" t="s">
        <v>289</v>
      </c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3"/>
    </row>
    <row r="109" spans="1:42" s="5" customFormat="1" ht="20.100000000000001" customHeight="1" x14ac:dyDescent="0.25">
      <c r="A109" s="362"/>
      <c r="B109" s="408"/>
      <c r="C109" s="406"/>
      <c r="D109" s="438"/>
      <c r="E109" s="91" t="s">
        <v>70</v>
      </c>
      <c r="F109" s="309" t="s">
        <v>289</v>
      </c>
      <c r="G109" s="309" t="s">
        <v>289</v>
      </c>
      <c r="H109" s="309" t="s">
        <v>289</v>
      </c>
      <c r="I109" s="309" t="s">
        <v>289</v>
      </c>
      <c r="J109" s="40" t="s">
        <v>60</v>
      </c>
      <c r="K109" s="309" t="s">
        <v>289</v>
      </c>
      <c r="L109" s="309" t="s">
        <v>289</v>
      </c>
      <c r="M109" s="309" t="s">
        <v>289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3"/>
    </row>
    <row r="110" spans="1:42" s="5" customFormat="1" ht="30" customHeight="1" x14ac:dyDescent="0.25">
      <c r="A110" s="362"/>
      <c r="B110" s="408"/>
      <c r="C110" s="406"/>
      <c r="D110" s="438"/>
      <c r="E110" s="91" t="s">
        <v>31</v>
      </c>
      <c r="F110" s="309" t="s">
        <v>289</v>
      </c>
      <c r="G110" s="309" t="s">
        <v>289</v>
      </c>
      <c r="H110" s="309" t="s">
        <v>289</v>
      </c>
      <c r="I110" s="309" t="s">
        <v>289</v>
      </c>
      <c r="J110" s="40" t="s">
        <v>39</v>
      </c>
      <c r="K110" s="309" t="s">
        <v>289</v>
      </c>
      <c r="L110" s="309" t="s">
        <v>289</v>
      </c>
      <c r="M110" s="309" t="s">
        <v>289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3"/>
    </row>
    <row r="111" spans="1:42" s="5" customFormat="1" ht="20.100000000000001" customHeight="1" x14ac:dyDescent="0.25">
      <c r="A111" s="362"/>
      <c r="B111" s="408"/>
      <c r="C111" s="406"/>
      <c r="D111" s="438"/>
      <c r="E111" s="84" t="s">
        <v>32</v>
      </c>
      <c r="F111" s="309" t="s">
        <v>289</v>
      </c>
      <c r="G111" s="309" t="s">
        <v>289</v>
      </c>
      <c r="H111" s="309" t="s">
        <v>289</v>
      </c>
      <c r="I111" s="309" t="s">
        <v>289</v>
      </c>
      <c r="J111" s="40" t="s">
        <v>39</v>
      </c>
      <c r="K111" s="309" t="s">
        <v>289</v>
      </c>
      <c r="L111" s="309" t="s">
        <v>289</v>
      </c>
      <c r="M111" s="309" t="s">
        <v>289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3"/>
    </row>
    <row r="112" spans="1:42" s="5" customFormat="1" ht="20.100000000000001" customHeight="1" x14ac:dyDescent="0.25">
      <c r="A112" s="362">
        <v>1</v>
      </c>
      <c r="B112" s="408" t="s">
        <v>79</v>
      </c>
      <c r="C112" s="408" t="s">
        <v>82</v>
      </c>
      <c r="D112" s="408" t="s">
        <v>36</v>
      </c>
      <c r="E112" s="99" t="s">
        <v>551</v>
      </c>
      <c r="F112" s="97" t="s">
        <v>549</v>
      </c>
      <c r="G112" s="97" t="s">
        <v>25</v>
      </c>
      <c r="H112" s="96">
        <v>9</v>
      </c>
      <c r="I112" s="96">
        <v>0</v>
      </c>
      <c r="J112" s="96">
        <v>0</v>
      </c>
      <c r="K112" s="98">
        <v>0</v>
      </c>
      <c r="L112" s="98">
        <v>0</v>
      </c>
      <c r="M112" s="98">
        <v>0</v>
      </c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3"/>
    </row>
    <row r="113" spans="1:42" s="5" customFormat="1" ht="20.100000000000001" customHeight="1" x14ac:dyDescent="0.25">
      <c r="A113" s="362"/>
      <c r="B113" s="408"/>
      <c r="C113" s="408"/>
      <c r="D113" s="408"/>
      <c r="E113" s="84" t="s">
        <v>70</v>
      </c>
      <c r="F113" s="309" t="s">
        <v>289</v>
      </c>
      <c r="G113" s="309" t="s">
        <v>289</v>
      </c>
      <c r="H113" s="69" t="s">
        <v>58</v>
      </c>
      <c r="I113" s="309" t="s">
        <v>289</v>
      </c>
      <c r="J113" s="309" t="s">
        <v>289</v>
      </c>
      <c r="K113" s="309" t="s">
        <v>289</v>
      </c>
      <c r="L113" s="309" t="s">
        <v>289</v>
      </c>
      <c r="M113" s="309" t="s">
        <v>289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3"/>
    </row>
    <row r="114" spans="1:42" s="5" customFormat="1" ht="30" customHeight="1" x14ac:dyDescent="0.25">
      <c r="A114" s="362"/>
      <c r="B114" s="408"/>
      <c r="C114" s="408"/>
      <c r="D114" s="408"/>
      <c r="E114" s="84" t="s">
        <v>31</v>
      </c>
      <c r="F114" s="309" t="s">
        <v>289</v>
      </c>
      <c r="G114" s="309" t="s">
        <v>289</v>
      </c>
      <c r="H114" s="73" t="s">
        <v>230</v>
      </c>
      <c r="I114" s="309" t="s">
        <v>289</v>
      </c>
      <c r="J114" s="309" t="s">
        <v>289</v>
      </c>
      <c r="K114" s="309" t="s">
        <v>289</v>
      </c>
      <c r="L114" s="309" t="s">
        <v>289</v>
      </c>
      <c r="M114" s="309" t="s">
        <v>289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3"/>
    </row>
    <row r="115" spans="1:42" s="5" customFormat="1" ht="20.100000000000001" customHeight="1" x14ac:dyDescent="0.25">
      <c r="A115" s="362"/>
      <c r="B115" s="408"/>
      <c r="C115" s="408"/>
      <c r="D115" s="408"/>
      <c r="E115" s="84" t="s">
        <v>32</v>
      </c>
      <c r="F115" s="309" t="s">
        <v>289</v>
      </c>
      <c r="G115" s="309" t="s">
        <v>289</v>
      </c>
      <c r="H115" s="73" t="s">
        <v>57</v>
      </c>
      <c r="I115" s="309" t="s">
        <v>289</v>
      </c>
      <c r="J115" s="309" t="s">
        <v>289</v>
      </c>
      <c r="K115" s="309" t="s">
        <v>289</v>
      </c>
      <c r="L115" s="309" t="s">
        <v>289</v>
      </c>
      <c r="M115" s="309" t="s">
        <v>289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3"/>
    </row>
    <row r="116" spans="1:42" s="5" customFormat="1" ht="20.100000000000001" customHeight="1" x14ac:dyDescent="0.25">
      <c r="A116" s="362">
        <v>1</v>
      </c>
      <c r="B116" s="408" t="s">
        <v>79</v>
      </c>
      <c r="C116" s="408" t="s">
        <v>82</v>
      </c>
      <c r="D116" s="408" t="s">
        <v>36</v>
      </c>
      <c r="E116" s="306" t="s">
        <v>434</v>
      </c>
      <c r="F116" s="97" t="s">
        <v>35</v>
      </c>
      <c r="G116" s="97" t="s">
        <v>25</v>
      </c>
      <c r="H116" s="96">
        <v>8</v>
      </c>
      <c r="I116" s="96">
        <v>0</v>
      </c>
      <c r="J116" s="96">
        <v>0</v>
      </c>
      <c r="K116" s="98">
        <v>197</v>
      </c>
      <c r="L116" s="98">
        <v>0</v>
      </c>
      <c r="M116" s="98">
        <v>0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3"/>
    </row>
    <row r="117" spans="1:42" s="5" customFormat="1" ht="20.100000000000001" customHeight="1" x14ac:dyDescent="0.25">
      <c r="A117" s="438"/>
      <c r="B117" s="438"/>
      <c r="C117" s="408"/>
      <c r="D117" s="438"/>
      <c r="E117" s="84" t="s">
        <v>70</v>
      </c>
      <c r="F117" s="309" t="s">
        <v>289</v>
      </c>
      <c r="G117" s="309" t="s">
        <v>289</v>
      </c>
      <c r="H117" s="69" t="s">
        <v>60</v>
      </c>
      <c r="I117" s="309" t="s">
        <v>289</v>
      </c>
      <c r="J117" s="309" t="s">
        <v>289</v>
      </c>
      <c r="K117" s="309" t="s">
        <v>289</v>
      </c>
      <c r="L117" s="309" t="s">
        <v>289</v>
      </c>
      <c r="M117" s="309" t="s">
        <v>289</v>
      </c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3"/>
    </row>
    <row r="118" spans="1:42" s="5" customFormat="1" ht="30" customHeight="1" x14ac:dyDescent="0.25">
      <c r="A118" s="438"/>
      <c r="B118" s="438"/>
      <c r="C118" s="408"/>
      <c r="D118" s="438"/>
      <c r="E118" s="84" t="s">
        <v>31</v>
      </c>
      <c r="F118" s="309" t="s">
        <v>289</v>
      </c>
      <c r="G118" s="309" t="s">
        <v>289</v>
      </c>
      <c r="H118" s="73" t="s">
        <v>71</v>
      </c>
      <c r="I118" s="309" t="s">
        <v>289</v>
      </c>
      <c r="J118" s="309" t="s">
        <v>289</v>
      </c>
      <c r="K118" s="309" t="s">
        <v>289</v>
      </c>
      <c r="L118" s="309" t="s">
        <v>289</v>
      </c>
      <c r="M118" s="309" t="s">
        <v>289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3"/>
    </row>
    <row r="119" spans="1:42" s="5" customFormat="1" ht="20.100000000000001" customHeight="1" x14ac:dyDescent="0.25">
      <c r="A119" s="438"/>
      <c r="B119" s="438"/>
      <c r="C119" s="408"/>
      <c r="D119" s="438"/>
      <c r="E119" s="84" t="s">
        <v>32</v>
      </c>
      <c r="F119" s="309" t="s">
        <v>289</v>
      </c>
      <c r="G119" s="309" t="s">
        <v>289</v>
      </c>
      <c r="H119" s="73" t="s">
        <v>58</v>
      </c>
      <c r="I119" s="309" t="s">
        <v>289</v>
      </c>
      <c r="J119" s="309" t="s">
        <v>289</v>
      </c>
      <c r="K119" s="309" t="s">
        <v>289</v>
      </c>
      <c r="L119" s="309" t="s">
        <v>289</v>
      </c>
      <c r="M119" s="309" t="s">
        <v>289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3"/>
    </row>
    <row r="120" spans="1:42" s="5" customFormat="1" ht="20.100000000000001" customHeight="1" x14ac:dyDescent="0.25">
      <c r="A120" s="296"/>
      <c r="B120" s="297"/>
      <c r="C120" s="3" t="s">
        <v>338</v>
      </c>
      <c r="D120" s="439" t="s">
        <v>339</v>
      </c>
      <c r="E120" s="440"/>
      <c r="F120" s="440"/>
      <c r="G120" s="440"/>
      <c r="H120" s="300"/>
      <c r="I120" s="300"/>
      <c r="J120" s="300"/>
      <c r="K120" s="300"/>
      <c r="L120" s="300"/>
      <c r="M120" s="300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3"/>
    </row>
    <row r="121" spans="1:42" s="5" customFormat="1" ht="20.100000000000001" customHeight="1" x14ac:dyDescent="0.25">
      <c r="A121" s="296"/>
      <c r="B121" s="297"/>
      <c r="C121" s="3"/>
      <c r="D121" s="414"/>
      <c r="E121" s="414"/>
      <c r="F121" s="414"/>
      <c r="G121" s="414"/>
      <c r="H121" s="300"/>
      <c r="I121" s="300"/>
      <c r="J121" s="300"/>
      <c r="K121" s="300"/>
      <c r="L121" s="300"/>
      <c r="M121" s="300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3"/>
    </row>
    <row r="122" spans="1:42" s="5" customFormat="1" ht="30" customHeight="1" x14ac:dyDescent="0.25">
      <c r="A122" s="296"/>
      <c r="B122" s="298"/>
      <c r="C122" s="298"/>
      <c r="D122" s="298"/>
      <c r="E122" s="299"/>
      <c r="F122" s="300"/>
      <c r="G122" s="300"/>
      <c r="H122" s="79"/>
      <c r="I122" s="79"/>
      <c r="J122" s="79"/>
      <c r="K122" s="301"/>
      <c r="L122" s="301"/>
      <c r="M122" s="301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3"/>
    </row>
    <row r="123" spans="1:42" s="5" customFormat="1" ht="20.100000000000001" customHeight="1" x14ac:dyDescent="0.25">
      <c r="A123" s="297"/>
      <c r="B123" s="297"/>
      <c r="C123" s="298"/>
      <c r="D123" s="297"/>
      <c r="E123" s="299"/>
      <c r="F123" s="300"/>
      <c r="G123" s="300"/>
      <c r="H123" s="302"/>
      <c r="I123" s="300"/>
      <c r="J123" s="300"/>
      <c r="K123" s="300"/>
      <c r="L123" s="300"/>
      <c r="M123" s="300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3"/>
    </row>
    <row r="124" spans="1:42" s="5" customFormat="1" ht="20.100000000000001" customHeight="1" x14ac:dyDescent="0.25">
      <c r="A124" s="297"/>
      <c r="B124" s="297"/>
      <c r="C124" s="298"/>
      <c r="D124" s="297"/>
      <c r="E124" s="299"/>
      <c r="F124" s="300"/>
      <c r="G124" s="300"/>
      <c r="H124" s="300"/>
      <c r="I124" s="300"/>
      <c r="J124" s="300"/>
      <c r="K124" s="300"/>
      <c r="L124" s="300"/>
      <c r="M124" s="300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3"/>
    </row>
    <row r="125" spans="1:42" s="5" customFormat="1" ht="20.100000000000001" customHeight="1" x14ac:dyDescent="0.25">
      <c r="A125" s="297"/>
      <c r="B125" s="297"/>
      <c r="C125" s="298"/>
      <c r="D125" s="297"/>
      <c r="E125" s="299"/>
      <c r="F125" s="300"/>
      <c r="G125" s="300"/>
      <c r="H125" s="300"/>
      <c r="I125" s="300"/>
      <c r="J125" s="300"/>
      <c r="K125" s="300"/>
      <c r="L125" s="300"/>
      <c r="M125" s="300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3"/>
    </row>
    <row r="126" spans="1:42" s="5" customFormat="1" ht="30" customHeight="1" x14ac:dyDescent="0.25">
      <c r="A126" s="296"/>
      <c r="B126" s="298"/>
      <c r="C126" s="298"/>
      <c r="D126" s="298"/>
      <c r="E126" s="303"/>
      <c r="F126" s="300"/>
      <c r="G126" s="300"/>
      <c r="H126" s="79"/>
      <c r="I126" s="79"/>
      <c r="J126" s="79"/>
      <c r="K126" s="301"/>
      <c r="L126" s="301"/>
      <c r="M126" s="301"/>
      <c r="N126" s="92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3"/>
    </row>
    <row r="127" spans="1:42" s="5" customFormat="1" ht="20.100000000000001" customHeight="1" x14ac:dyDescent="0.25">
      <c r="A127" s="297"/>
      <c r="B127" s="297"/>
      <c r="C127" s="298"/>
      <c r="D127" s="297"/>
      <c r="E127" s="299"/>
      <c r="F127" s="300"/>
      <c r="G127" s="300"/>
      <c r="H127" s="300"/>
      <c r="I127" s="300"/>
      <c r="J127" s="300"/>
      <c r="K127" s="300"/>
      <c r="L127" s="300"/>
      <c r="M127" s="300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3"/>
    </row>
    <row r="128" spans="1:42" s="5" customFormat="1" ht="20.100000000000001" customHeight="1" x14ac:dyDescent="0.25">
      <c r="A128" s="297"/>
      <c r="B128" s="297"/>
      <c r="C128" s="298"/>
      <c r="D128" s="297"/>
      <c r="E128" s="299"/>
      <c r="F128" s="300"/>
      <c r="G128" s="300"/>
      <c r="H128" s="300"/>
      <c r="I128" s="300"/>
      <c r="J128" s="300"/>
      <c r="K128" s="300"/>
      <c r="L128" s="300"/>
      <c r="M128" s="300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3"/>
    </row>
    <row r="129" spans="1:42" s="5" customFormat="1" ht="20.100000000000001" customHeight="1" x14ac:dyDescent="0.25">
      <c r="A129" s="297"/>
      <c r="B129" s="297"/>
      <c r="C129" s="298"/>
      <c r="D129" s="297"/>
      <c r="E129" s="299"/>
      <c r="F129" s="300"/>
      <c r="G129" s="300"/>
      <c r="H129" s="300"/>
      <c r="I129" s="300"/>
      <c r="J129" s="300"/>
      <c r="K129" s="300"/>
      <c r="L129" s="300"/>
      <c r="M129" s="300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3"/>
    </row>
    <row r="130" spans="1:42" s="5" customFormat="1" ht="30" customHeight="1" x14ac:dyDescent="0.25">
      <c r="A130" s="296"/>
      <c r="B130" s="298"/>
      <c r="C130" s="298"/>
      <c r="D130" s="298"/>
      <c r="E130" s="299"/>
      <c r="F130" s="300"/>
      <c r="G130" s="300"/>
      <c r="H130" s="79"/>
      <c r="I130" s="79"/>
      <c r="J130" s="79"/>
      <c r="K130" s="301"/>
      <c r="L130" s="301"/>
      <c r="M130" s="301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3"/>
    </row>
    <row r="131" spans="1:42" s="5" customFormat="1" ht="20.100000000000001" customHeight="1" x14ac:dyDescent="0.25">
      <c r="A131" s="297"/>
      <c r="B131" s="297"/>
      <c r="C131" s="298"/>
      <c r="D131" s="297"/>
      <c r="E131" s="299"/>
      <c r="F131" s="300"/>
      <c r="G131" s="300"/>
      <c r="H131" s="302"/>
      <c r="I131" s="300"/>
      <c r="J131" s="300"/>
      <c r="K131" s="300"/>
      <c r="L131" s="300"/>
      <c r="M131" s="300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3"/>
    </row>
    <row r="132" spans="1:42" s="5" customFormat="1" ht="20.100000000000001" customHeight="1" x14ac:dyDescent="0.25">
      <c r="A132" s="297"/>
      <c r="B132" s="297"/>
      <c r="C132" s="298"/>
      <c r="D132" s="297"/>
      <c r="E132" s="299"/>
      <c r="F132" s="300"/>
      <c r="G132" s="300"/>
      <c r="H132" s="300"/>
      <c r="I132" s="300"/>
      <c r="J132" s="300"/>
      <c r="K132" s="300"/>
      <c r="L132" s="300"/>
      <c r="M132" s="300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3"/>
    </row>
    <row r="133" spans="1:42" s="5" customFormat="1" ht="20.100000000000001" customHeight="1" x14ac:dyDescent="0.25">
      <c r="A133" s="297"/>
      <c r="B133" s="297"/>
      <c r="C133" s="298"/>
      <c r="D133" s="297"/>
      <c r="E133" s="299"/>
      <c r="F133" s="300"/>
      <c r="G133" s="300"/>
      <c r="H133" s="300"/>
      <c r="I133" s="300"/>
      <c r="J133" s="300"/>
      <c r="K133" s="300"/>
      <c r="L133" s="300"/>
      <c r="M133" s="300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3"/>
    </row>
    <row r="134" spans="1:42" ht="30" customHeight="1" x14ac:dyDescent="0.25">
      <c r="A134" s="296"/>
      <c r="B134" s="298"/>
      <c r="C134" s="298"/>
      <c r="D134" s="298"/>
      <c r="E134" s="299"/>
      <c r="F134" s="300"/>
      <c r="G134" s="300"/>
      <c r="H134" s="79"/>
      <c r="I134" s="79"/>
      <c r="J134" s="79"/>
      <c r="K134" s="301"/>
      <c r="L134" s="301"/>
      <c r="M134" s="301"/>
    </row>
    <row r="135" spans="1:42" ht="20.100000000000001" customHeight="1" x14ac:dyDescent="0.25">
      <c r="A135" s="297"/>
      <c r="B135" s="297"/>
      <c r="C135" s="298"/>
      <c r="D135" s="297"/>
      <c r="E135" s="299"/>
      <c r="F135" s="300"/>
      <c r="G135" s="300"/>
      <c r="H135" s="302"/>
      <c r="I135" s="300"/>
      <c r="J135" s="300"/>
      <c r="K135" s="300"/>
      <c r="L135" s="300"/>
      <c r="M135" s="300"/>
    </row>
    <row r="136" spans="1:42" ht="20.100000000000001" customHeight="1" x14ac:dyDescent="0.25">
      <c r="A136" s="297"/>
      <c r="B136" s="297"/>
      <c r="C136" s="298"/>
      <c r="D136" s="297"/>
      <c r="E136" s="299"/>
      <c r="F136" s="300"/>
      <c r="G136" s="300"/>
      <c r="H136" s="300"/>
      <c r="I136" s="300"/>
      <c r="J136" s="300"/>
      <c r="K136" s="300"/>
      <c r="L136" s="300"/>
      <c r="M136" s="300"/>
    </row>
    <row r="137" spans="1:42" s="5" customFormat="1" ht="20.100000000000001" customHeight="1" x14ac:dyDescent="0.25">
      <c r="A137" s="297"/>
      <c r="B137" s="297"/>
      <c r="C137" s="298"/>
      <c r="D137" s="297"/>
      <c r="E137" s="299"/>
      <c r="F137" s="300"/>
      <c r="G137" s="300"/>
      <c r="H137" s="300"/>
      <c r="I137" s="300"/>
      <c r="J137" s="300"/>
      <c r="K137" s="300"/>
      <c r="L137" s="300"/>
      <c r="M137" s="300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3"/>
    </row>
    <row r="138" spans="1:42" s="5" customFormat="1" ht="30" customHeight="1" x14ac:dyDescent="0.25">
      <c r="A138" s="296"/>
      <c r="B138" s="298"/>
      <c r="C138" s="298"/>
      <c r="D138" s="298"/>
      <c r="E138" s="299"/>
      <c r="F138" s="300"/>
      <c r="G138" s="300"/>
      <c r="H138" s="79"/>
      <c r="I138" s="79"/>
      <c r="J138" s="79"/>
      <c r="K138" s="301"/>
      <c r="L138" s="301"/>
      <c r="M138" s="301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3"/>
    </row>
    <row r="139" spans="1:42" s="5" customFormat="1" ht="20.100000000000001" customHeight="1" x14ac:dyDescent="0.25">
      <c r="A139" s="296"/>
      <c r="B139" s="298"/>
      <c r="C139" s="298"/>
      <c r="D139" s="298"/>
      <c r="E139" s="299"/>
      <c r="F139" s="300"/>
      <c r="G139" s="300"/>
      <c r="H139" s="300"/>
      <c r="I139" s="300"/>
      <c r="J139" s="300"/>
      <c r="K139" s="300"/>
      <c r="L139" s="300"/>
      <c r="M139" s="300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3"/>
    </row>
    <row r="140" spans="1:42" s="5" customFormat="1" ht="20.100000000000001" customHeight="1" x14ac:dyDescent="0.25">
      <c r="A140" s="297"/>
      <c r="B140" s="297"/>
      <c r="C140" s="298"/>
      <c r="D140" s="297"/>
      <c r="E140" s="299"/>
      <c r="F140" s="300"/>
      <c r="G140" s="300"/>
      <c r="H140" s="300"/>
      <c r="I140" s="300"/>
      <c r="J140" s="300"/>
      <c r="K140" s="300"/>
      <c r="L140" s="300"/>
      <c r="M140" s="300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3"/>
    </row>
    <row r="141" spans="1:42" s="5" customFormat="1" ht="20.100000000000001" customHeight="1" x14ac:dyDescent="0.25">
      <c r="A141" s="297"/>
      <c r="B141" s="297"/>
      <c r="C141" s="298"/>
      <c r="D141" s="297"/>
      <c r="E141" s="299"/>
      <c r="F141" s="300"/>
      <c r="G141" s="300"/>
      <c r="H141" s="300"/>
      <c r="I141" s="300"/>
      <c r="J141" s="300"/>
      <c r="K141" s="300"/>
      <c r="L141" s="300"/>
      <c r="M141" s="300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3"/>
    </row>
    <row r="142" spans="1:42" s="5" customFormat="1" ht="20.100000000000001" customHeight="1" x14ac:dyDescent="0.25">
      <c r="A142" s="297"/>
      <c r="B142" s="297"/>
      <c r="C142" s="298"/>
      <c r="D142" s="297"/>
      <c r="E142" s="299"/>
      <c r="F142" s="300"/>
      <c r="G142" s="300"/>
      <c r="H142" s="300"/>
      <c r="I142" s="300"/>
      <c r="J142" s="300"/>
      <c r="K142" s="300"/>
      <c r="L142" s="300"/>
      <c r="M142" s="300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3"/>
    </row>
    <row r="143" spans="1:42" s="5" customFormat="1" ht="30" customHeight="1" x14ac:dyDescent="0.25">
      <c r="A143" s="296"/>
      <c r="B143" s="298"/>
      <c r="C143" s="298"/>
      <c r="D143" s="298"/>
      <c r="E143" s="299"/>
      <c r="F143" s="300"/>
      <c r="G143" s="300"/>
      <c r="H143" s="79"/>
      <c r="I143" s="79"/>
      <c r="J143" s="79"/>
      <c r="K143" s="301"/>
      <c r="L143" s="301"/>
      <c r="M143" s="301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3"/>
    </row>
    <row r="144" spans="1:42" s="5" customFormat="1" ht="20.100000000000001" customHeight="1" x14ac:dyDescent="0.25">
      <c r="A144" s="296"/>
      <c r="B144" s="298"/>
      <c r="C144" s="298"/>
      <c r="D144" s="298"/>
      <c r="E144" s="299"/>
      <c r="F144" s="300"/>
      <c r="G144" s="300"/>
      <c r="H144" s="300"/>
      <c r="I144" s="300"/>
      <c r="J144" s="300"/>
      <c r="K144" s="300"/>
      <c r="L144" s="300"/>
      <c r="M144" s="300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3"/>
    </row>
    <row r="145" spans="1:42" s="5" customFormat="1" ht="20.100000000000001" customHeight="1" x14ac:dyDescent="0.25">
      <c r="A145" s="296"/>
      <c r="B145" s="298"/>
      <c r="C145" s="298"/>
      <c r="D145" s="297"/>
      <c r="E145" s="299"/>
      <c r="F145" s="300"/>
      <c r="G145" s="300"/>
      <c r="H145" s="300"/>
      <c r="I145" s="300"/>
      <c r="J145" s="300"/>
      <c r="K145" s="300"/>
      <c r="L145" s="300"/>
      <c r="M145" s="300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3"/>
    </row>
    <row r="146" spans="1:42" s="5" customFormat="1" ht="20.100000000000001" customHeight="1" x14ac:dyDescent="0.25">
      <c r="A146" s="296"/>
      <c r="B146" s="298"/>
      <c r="C146" s="298"/>
      <c r="D146" s="297"/>
      <c r="E146" s="299"/>
      <c r="F146" s="300"/>
      <c r="G146" s="300"/>
      <c r="H146" s="300"/>
      <c r="I146" s="300"/>
      <c r="J146" s="300"/>
      <c r="K146" s="300"/>
      <c r="L146" s="300"/>
      <c r="M146" s="300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3"/>
    </row>
    <row r="147" spans="1:42" s="5" customFormat="1" ht="20.100000000000001" customHeight="1" x14ac:dyDescent="0.25">
      <c r="A147" s="296"/>
      <c r="B147" s="298"/>
      <c r="C147" s="298"/>
      <c r="D147" s="297"/>
      <c r="E147" s="299"/>
      <c r="F147" s="300"/>
      <c r="G147" s="300"/>
      <c r="H147" s="300"/>
      <c r="I147" s="300"/>
      <c r="J147" s="300"/>
      <c r="K147" s="300"/>
      <c r="L147" s="300"/>
      <c r="M147" s="300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3"/>
    </row>
    <row r="148" spans="1:42" s="5" customFormat="1" ht="30" customHeight="1" x14ac:dyDescent="0.25">
      <c r="A148" s="296"/>
      <c r="B148" s="298"/>
      <c r="C148" s="298"/>
      <c r="D148" s="298"/>
      <c r="E148" s="299"/>
      <c r="F148" s="300"/>
      <c r="G148" s="300"/>
      <c r="H148" s="79"/>
      <c r="I148" s="79"/>
      <c r="J148" s="79"/>
      <c r="K148" s="301"/>
      <c r="L148" s="301"/>
      <c r="M148" s="301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3"/>
    </row>
    <row r="149" spans="1:42" s="5" customFormat="1" ht="20.100000000000001" customHeight="1" x14ac:dyDescent="0.25">
      <c r="A149" s="297"/>
      <c r="B149" s="297"/>
      <c r="C149" s="298"/>
      <c r="D149" s="297"/>
      <c r="E149" s="299"/>
      <c r="F149" s="300"/>
      <c r="G149" s="300"/>
      <c r="H149" s="300"/>
      <c r="I149" s="300"/>
      <c r="J149" s="300"/>
      <c r="K149" s="300"/>
      <c r="L149" s="300"/>
      <c r="M149" s="300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3"/>
    </row>
    <row r="150" spans="1:42" s="5" customFormat="1" ht="20.100000000000001" customHeight="1" x14ac:dyDescent="0.25">
      <c r="A150" s="297"/>
      <c r="B150" s="297"/>
      <c r="C150" s="298"/>
      <c r="D150" s="297"/>
      <c r="E150" s="299"/>
      <c r="F150" s="300"/>
      <c r="G150" s="300"/>
      <c r="H150" s="300"/>
      <c r="I150" s="300"/>
      <c r="J150" s="300"/>
      <c r="K150" s="300"/>
      <c r="L150" s="300"/>
      <c r="M150" s="300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3"/>
    </row>
    <row r="151" spans="1:42" s="5" customFormat="1" ht="20.100000000000001" customHeight="1" x14ac:dyDescent="0.25">
      <c r="A151" s="297"/>
      <c r="B151" s="297"/>
      <c r="C151" s="298"/>
      <c r="D151" s="297"/>
      <c r="E151" s="299"/>
      <c r="F151" s="300"/>
      <c r="G151" s="300"/>
      <c r="H151" s="300"/>
      <c r="I151" s="300"/>
      <c r="J151" s="300"/>
      <c r="K151" s="300"/>
      <c r="L151" s="300"/>
      <c r="M151" s="300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3"/>
    </row>
    <row r="152" spans="1:42" s="5" customFormat="1" ht="30" customHeight="1" x14ac:dyDescent="0.25">
      <c r="A152" s="296"/>
      <c r="B152" s="298"/>
      <c r="C152" s="298"/>
      <c r="D152" s="298"/>
      <c r="E152" s="299"/>
      <c r="F152" s="300"/>
      <c r="G152" s="300"/>
      <c r="H152" s="79"/>
      <c r="I152" s="79"/>
      <c r="J152" s="79"/>
      <c r="K152" s="301"/>
      <c r="L152" s="301"/>
      <c r="M152" s="301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3"/>
    </row>
    <row r="153" spans="1:42" s="5" customFormat="1" ht="20.100000000000001" customHeight="1" x14ac:dyDescent="0.25">
      <c r="A153" s="296"/>
      <c r="B153" s="298"/>
      <c r="C153" s="298"/>
      <c r="D153" s="298"/>
      <c r="E153" s="299"/>
      <c r="F153" s="300"/>
      <c r="G153" s="300"/>
      <c r="H153" s="302"/>
      <c r="I153" s="300"/>
      <c r="J153" s="300"/>
      <c r="K153" s="300"/>
      <c r="L153" s="300"/>
      <c r="M153" s="300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3"/>
    </row>
    <row r="154" spans="1:42" s="5" customFormat="1" ht="20.100000000000001" customHeight="1" x14ac:dyDescent="0.25">
      <c r="A154" s="296"/>
      <c r="B154" s="298"/>
      <c r="C154" s="298"/>
      <c r="D154" s="298"/>
      <c r="E154" s="299"/>
      <c r="F154" s="300"/>
      <c r="G154" s="300"/>
      <c r="H154" s="300"/>
      <c r="I154" s="300"/>
      <c r="J154" s="300"/>
      <c r="K154" s="300"/>
      <c r="L154" s="300"/>
      <c r="M154" s="300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3"/>
    </row>
    <row r="155" spans="1:42" s="5" customFormat="1" ht="20.100000000000001" customHeight="1" x14ac:dyDescent="0.25">
      <c r="A155" s="296"/>
      <c r="B155" s="298"/>
      <c r="C155" s="298"/>
      <c r="D155" s="298"/>
      <c r="E155" s="299"/>
      <c r="F155" s="300"/>
      <c r="G155" s="300"/>
      <c r="H155" s="300"/>
      <c r="I155" s="300"/>
      <c r="J155" s="300"/>
      <c r="K155" s="300"/>
      <c r="L155" s="300"/>
      <c r="M155" s="300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3"/>
    </row>
    <row r="156" spans="1:42" s="5" customFormat="1" ht="30" customHeight="1" x14ac:dyDescent="0.25">
      <c r="A156" s="296"/>
      <c r="B156" s="298"/>
      <c r="C156" s="298"/>
      <c r="D156" s="298"/>
      <c r="E156" s="299"/>
      <c r="F156" s="300"/>
      <c r="G156" s="300"/>
      <c r="H156" s="79"/>
      <c r="I156" s="79"/>
      <c r="J156" s="79"/>
      <c r="K156" s="301"/>
      <c r="L156" s="301"/>
      <c r="M156" s="301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3"/>
    </row>
    <row r="157" spans="1:42" s="5" customFormat="1" ht="20.100000000000001" customHeight="1" x14ac:dyDescent="0.25">
      <c r="A157" s="297"/>
      <c r="B157" s="297"/>
      <c r="C157" s="298"/>
      <c r="D157" s="297"/>
      <c r="E157" s="299"/>
      <c r="F157" s="300"/>
      <c r="G157" s="300"/>
      <c r="H157" s="302"/>
      <c r="I157" s="300"/>
      <c r="J157" s="300"/>
      <c r="K157" s="300"/>
      <c r="L157" s="300"/>
      <c r="M157" s="300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3"/>
    </row>
    <row r="158" spans="1:42" s="5" customFormat="1" ht="20.100000000000001" customHeight="1" x14ac:dyDescent="0.25">
      <c r="A158" s="297"/>
      <c r="B158" s="297"/>
      <c r="C158" s="298"/>
      <c r="D158" s="297"/>
      <c r="E158" s="299"/>
      <c r="F158" s="300"/>
      <c r="G158" s="300"/>
      <c r="H158" s="300"/>
      <c r="I158" s="300"/>
      <c r="J158" s="300"/>
      <c r="K158" s="300"/>
      <c r="L158" s="300"/>
      <c r="M158" s="300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3"/>
    </row>
    <row r="159" spans="1:42" s="5" customFormat="1" ht="20.100000000000001" customHeight="1" x14ac:dyDescent="0.25">
      <c r="A159" s="297"/>
      <c r="B159" s="297"/>
      <c r="C159" s="298"/>
      <c r="D159" s="297"/>
      <c r="E159" s="299"/>
      <c r="F159" s="300"/>
      <c r="G159" s="300"/>
      <c r="H159" s="300"/>
      <c r="I159" s="300"/>
      <c r="J159" s="300"/>
      <c r="K159" s="300"/>
      <c r="L159" s="300"/>
      <c r="M159" s="300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3"/>
    </row>
    <row r="161" spans="1:5" x14ac:dyDescent="0.25">
      <c r="A161" s="3" t="s">
        <v>338</v>
      </c>
      <c r="B161" s="439" t="s">
        <v>339</v>
      </c>
      <c r="C161" s="440"/>
      <c r="D161" s="440"/>
      <c r="E161" s="440"/>
    </row>
    <row r="162" spans="1:5" x14ac:dyDescent="0.25">
      <c r="B162" s="414"/>
      <c r="C162" s="414"/>
      <c r="D162" s="414"/>
      <c r="E162" s="414"/>
    </row>
  </sheetData>
  <autoFilter ref="A1:X159">
    <filterColumn colId="9" showButton="0"/>
    <filterColumn colId="10" showButton="0"/>
    <filterColumn colId="11" showButton="0"/>
  </autoFilter>
  <mergeCells count="123"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A13:A16"/>
    <mergeCell ref="B13:B16"/>
    <mergeCell ref="C13:C16"/>
    <mergeCell ref="D13:D16"/>
    <mergeCell ref="K6:M8"/>
    <mergeCell ref="N6:N8"/>
    <mergeCell ref="O6:R6"/>
    <mergeCell ref="T6:W6"/>
    <mergeCell ref="F7:F9"/>
    <mergeCell ref="G7:G9"/>
    <mergeCell ref="H7:J8"/>
    <mergeCell ref="A26:A29"/>
    <mergeCell ref="B26:B29"/>
    <mergeCell ref="C26:C29"/>
    <mergeCell ref="D26:D29"/>
    <mergeCell ref="A30:A33"/>
    <mergeCell ref="B30:B33"/>
    <mergeCell ref="C30:C33"/>
    <mergeCell ref="D30:D33"/>
    <mergeCell ref="A18:A21"/>
    <mergeCell ref="B18:B21"/>
    <mergeCell ref="C18:C21"/>
    <mergeCell ref="D18:D21"/>
    <mergeCell ref="A22:A25"/>
    <mergeCell ref="B22:B25"/>
    <mergeCell ref="C22:C25"/>
    <mergeCell ref="D22:D25"/>
    <mergeCell ref="A34:A37"/>
    <mergeCell ref="B34:B37"/>
    <mergeCell ref="C34:C37"/>
    <mergeCell ref="D34:D37"/>
    <mergeCell ref="A42:A45"/>
    <mergeCell ref="B42:B45"/>
    <mergeCell ref="C42:C45"/>
    <mergeCell ref="D42:D45"/>
    <mergeCell ref="A38:A41"/>
    <mergeCell ref="B38:B41"/>
    <mergeCell ref="C38:C41"/>
    <mergeCell ref="D38:D41"/>
    <mergeCell ref="A58:A61"/>
    <mergeCell ref="B58:B61"/>
    <mergeCell ref="C58:C61"/>
    <mergeCell ref="D58:D61"/>
    <mergeCell ref="A66:A69"/>
    <mergeCell ref="B66:B69"/>
    <mergeCell ref="C66:C69"/>
    <mergeCell ref="D66:D69"/>
    <mergeCell ref="C74:C77"/>
    <mergeCell ref="D74:D77"/>
    <mergeCell ref="A74:A77"/>
    <mergeCell ref="B74:B77"/>
    <mergeCell ref="A46:A49"/>
    <mergeCell ref="B46:B49"/>
    <mergeCell ref="C46:C49"/>
    <mergeCell ref="D46:D49"/>
    <mergeCell ref="A62:A65"/>
    <mergeCell ref="B62:B65"/>
    <mergeCell ref="C62:C65"/>
    <mergeCell ref="D62:D65"/>
    <mergeCell ref="A78:A81"/>
    <mergeCell ref="B78:B81"/>
    <mergeCell ref="C78:C81"/>
    <mergeCell ref="D78:D81"/>
    <mergeCell ref="A50:A53"/>
    <mergeCell ref="B50:B53"/>
    <mergeCell ref="C50:C53"/>
    <mergeCell ref="D50:D53"/>
    <mergeCell ref="A54:A57"/>
    <mergeCell ref="B54:B57"/>
    <mergeCell ref="C54:C57"/>
    <mergeCell ref="D54:D57"/>
    <mergeCell ref="A70:A73"/>
    <mergeCell ref="B70:B73"/>
    <mergeCell ref="C70:C73"/>
    <mergeCell ref="D70:D73"/>
    <mergeCell ref="A98:A101"/>
    <mergeCell ref="B98:B101"/>
    <mergeCell ref="C98:C101"/>
    <mergeCell ref="D98:D101"/>
    <mergeCell ref="A94:A97"/>
    <mergeCell ref="B94:B97"/>
    <mergeCell ref="C94:C97"/>
    <mergeCell ref="D94:D97"/>
    <mergeCell ref="C86:C89"/>
    <mergeCell ref="D86:D89"/>
    <mergeCell ref="A90:A93"/>
    <mergeCell ref="B90:B93"/>
    <mergeCell ref="C90:C93"/>
    <mergeCell ref="D90:D93"/>
    <mergeCell ref="A82:A85"/>
    <mergeCell ref="B82:B85"/>
    <mergeCell ref="C82:C85"/>
    <mergeCell ref="D82:D85"/>
    <mergeCell ref="A86:A89"/>
    <mergeCell ref="B86:B89"/>
    <mergeCell ref="B161:E162"/>
    <mergeCell ref="D102:D106"/>
    <mergeCell ref="D107:D111"/>
    <mergeCell ref="D112:D115"/>
    <mergeCell ref="A102:A106"/>
    <mergeCell ref="A107:A111"/>
    <mergeCell ref="A112:A115"/>
    <mergeCell ref="A116:A119"/>
    <mergeCell ref="D120:G121"/>
    <mergeCell ref="D116:D119"/>
    <mergeCell ref="C102:C106"/>
    <mergeCell ref="B102:B106"/>
    <mergeCell ref="C107:C111"/>
    <mergeCell ref="B107:B111"/>
    <mergeCell ref="C112:C115"/>
    <mergeCell ref="B112:B115"/>
    <mergeCell ref="C116:C119"/>
    <mergeCell ref="B116:B119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  <rowBreaks count="4" manualBreakCount="4">
    <brk id="29" max="13" man="1"/>
    <brk id="69" max="13" man="1"/>
    <brk id="111" max="13" man="1"/>
    <brk id="14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4"/>
  <sheetViews>
    <sheetView tabSelected="1" view="pageBreakPreview" zoomScale="60" zoomScaleNormal="70" workbookViewId="0">
      <pane ySplit="8" topLeftCell="A11" activePane="bottomLeft" state="frozen"/>
      <selection pane="bottomLeft" activeCell="K11" sqref="K11:K12"/>
    </sheetView>
  </sheetViews>
  <sheetFormatPr defaultRowHeight="15.75" x14ac:dyDescent="0.25"/>
  <cols>
    <col min="1" max="1" width="9.5703125" style="191" customWidth="1"/>
    <col min="2" max="2" width="13" style="191" customWidth="1"/>
    <col min="3" max="3" width="11.28515625" style="191" customWidth="1"/>
    <col min="4" max="4" width="12.28515625" style="191" customWidth="1"/>
    <col min="5" max="5" width="59.28515625" style="192" customWidth="1"/>
    <col min="6" max="6" width="30.7109375" style="193" customWidth="1"/>
    <col min="7" max="10" width="20.7109375" style="191" customWidth="1"/>
    <col min="11" max="13" width="15.7109375" style="191" customWidth="1"/>
    <col min="14" max="16384" width="9.140625" style="196"/>
  </cols>
  <sheetData>
    <row r="1" spans="1:13" ht="20.25" customHeight="1" x14ac:dyDescent="0.25">
      <c r="I1" s="194"/>
      <c r="J1" s="195"/>
      <c r="K1" s="465" t="s">
        <v>327</v>
      </c>
      <c r="L1" s="465"/>
      <c r="M1" s="465"/>
    </row>
    <row r="2" spans="1:13" ht="23.25" customHeight="1" x14ac:dyDescent="0.25">
      <c r="I2" s="195"/>
      <c r="J2" s="195"/>
      <c r="K2" s="465"/>
      <c r="L2" s="465"/>
      <c r="M2" s="465"/>
    </row>
    <row r="3" spans="1:13" ht="15" customHeight="1" x14ac:dyDescent="0.25">
      <c r="I3" s="195"/>
      <c r="J3" s="195"/>
      <c r="K3" s="465"/>
      <c r="L3" s="465"/>
      <c r="M3" s="465"/>
    </row>
    <row r="4" spans="1:13" ht="20.25" customHeight="1" x14ac:dyDescent="0.25">
      <c r="I4" s="195"/>
      <c r="J4" s="195"/>
      <c r="K4" s="465"/>
      <c r="L4" s="465"/>
      <c r="M4" s="465"/>
    </row>
    <row r="5" spans="1:13" x14ac:dyDescent="0.25">
      <c r="A5" s="466" t="s">
        <v>280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</row>
    <row r="6" spans="1:13" ht="46.5" customHeight="1" x14ac:dyDescent="0.25">
      <c r="A6" s="468" t="s">
        <v>466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</row>
    <row r="7" spans="1:13" ht="48" customHeight="1" x14ac:dyDescent="0.25">
      <c r="A7" s="469" t="s">
        <v>281</v>
      </c>
      <c r="B7" s="469" t="s">
        <v>282</v>
      </c>
      <c r="C7" s="471" t="s">
        <v>283</v>
      </c>
      <c r="D7" s="473" t="s">
        <v>284</v>
      </c>
      <c r="E7" s="475" t="s">
        <v>285</v>
      </c>
      <c r="F7" s="477" t="s">
        <v>286</v>
      </c>
      <c r="G7" s="478"/>
      <c r="H7" s="478"/>
      <c r="I7" s="478"/>
      <c r="J7" s="479"/>
      <c r="K7" s="480" t="s">
        <v>287</v>
      </c>
      <c r="L7" s="481"/>
      <c r="M7" s="482"/>
    </row>
    <row r="8" spans="1:13" ht="80.25" customHeight="1" x14ac:dyDescent="0.25">
      <c r="A8" s="470"/>
      <c r="B8" s="470"/>
      <c r="C8" s="472"/>
      <c r="D8" s="474"/>
      <c r="E8" s="476"/>
      <c r="F8" s="197" t="s">
        <v>288</v>
      </c>
      <c r="G8" s="197" t="s">
        <v>14</v>
      </c>
      <c r="H8" s="197" t="s">
        <v>16</v>
      </c>
      <c r="I8" s="197" t="s">
        <v>17</v>
      </c>
      <c r="J8" s="197" t="s">
        <v>18</v>
      </c>
      <c r="K8" s="197" t="s">
        <v>16</v>
      </c>
      <c r="L8" s="197" t="s">
        <v>17</v>
      </c>
      <c r="M8" s="197" t="s">
        <v>18</v>
      </c>
    </row>
    <row r="9" spans="1:13" x14ac:dyDescent="0.25">
      <c r="A9" s="198">
        <v>1</v>
      </c>
      <c r="B9" s="198">
        <v>2</v>
      </c>
      <c r="C9" s="198">
        <v>3</v>
      </c>
      <c r="D9" s="198">
        <v>4</v>
      </c>
      <c r="E9" s="199">
        <v>5</v>
      </c>
      <c r="F9" s="197">
        <v>6</v>
      </c>
      <c r="G9" s="198">
        <v>7</v>
      </c>
      <c r="H9" s="198">
        <v>8</v>
      </c>
      <c r="I9" s="198">
        <v>9</v>
      </c>
      <c r="J9" s="198">
        <v>10</v>
      </c>
      <c r="K9" s="198">
        <v>11</v>
      </c>
      <c r="L9" s="198">
        <v>12</v>
      </c>
      <c r="M9" s="198">
        <v>13</v>
      </c>
    </row>
    <row r="10" spans="1:13" ht="39.950000000000003" customHeight="1" x14ac:dyDescent="0.25">
      <c r="A10" s="218" t="s">
        <v>289</v>
      </c>
      <c r="B10" s="218" t="s">
        <v>289</v>
      </c>
      <c r="C10" s="167" t="s">
        <v>289</v>
      </c>
      <c r="D10" s="167" t="s">
        <v>289</v>
      </c>
      <c r="E10" s="259" t="s">
        <v>20</v>
      </c>
      <c r="F10" s="218" t="s">
        <v>289</v>
      </c>
      <c r="G10" s="167" t="s">
        <v>289</v>
      </c>
      <c r="H10" s="167" t="s">
        <v>289</v>
      </c>
      <c r="I10" s="167" t="s">
        <v>289</v>
      </c>
      <c r="J10" s="167" t="s">
        <v>289</v>
      </c>
      <c r="K10" s="260">
        <f>K11</f>
        <v>183935.15499999997</v>
      </c>
      <c r="L10" s="260">
        <f>L11</f>
        <v>40733.4</v>
      </c>
      <c r="M10" s="260">
        <f>M11</f>
        <v>36630.480000000003</v>
      </c>
    </row>
    <row r="11" spans="1:13" s="200" customFormat="1" ht="39.950000000000003" customHeight="1" x14ac:dyDescent="0.25">
      <c r="A11" s="453" t="s">
        <v>28</v>
      </c>
      <c r="B11" s="453" t="s">
        <v>217</v>
      </c>
      <c r="C11" s="453" t="s">
        <v>268</v>
      </c>
      <c r="D11" s="453" t="s">
        <v>19</v>
      </c>
      <c r="E11" s="454" t="s">
        <v>291</v>
      </c>
      <c r="F11" s="168" t="s">
        <v>263</v>
      </c>
      <c r="G11" s="169" t="s">
        <v>290</v>
      </c>
      <c r="H11" s="170">
        <f>H13+H17+H21+H25+H29+H33+H37+H41+H45+H49+H54+H59</f>
        <v>3097.8</v>
      </c>
      <c r="I11" s="170">
        <f>I64+I69+I74+I79+I84</f>
        <v>1169.8999999999999</v>
      </c>
      <c r="J11" s="170">
        <f>J89+J94+J99+J104</f>
        <v>1028.21</v>
      </c>
      <c r="K11" s="451">
        <f>K13+K17+K21+K25+K29+K33+K37+K41+K45+K49+K54+K59</f>
        <v>183935.15499999997</v>
      </c>
      <c r="L11" s="451">
        <f>L64+L69+L74+L79+L84</f>
        <v>40733.4</v>
      </c>
      <c r="M11" s="451">
        <f>M89+M94+M99+M104</f>
        <v>36630.480000000003</v>
      </c>
    </row>
    <row r="12" spans="1:13" s="200" customFormat="1" ht="39.950000000000003" customHeight="1" x14ac:dyDescent="0.25">
      <c r="A12" s="452"/>
      <c r="B12" s="452"/>
      <c r="C12" s="452"/>
      <c r="D12" s="452"/>
      <c r="E12" s="455"/>
      <c r="F12" s="168" t="s">
        <v>262</v>
      </c>
      <c r="G12" s="169" t="s">
        <v>261</v>
      </c>
      <c r="H12" s="201">
        <f>H14+H18+H22+H26+H30+H34+H38+H42+H46+H50+H55+H60</f>
        <v>154</v>
      </c>
      <c r="I12" s="201">
        <f>I65+I70+I75+I80+I85</f>
        <v>80</v>
      </c>
      <c r="J12" s="201">
        <f>J90+J95+J100+J105</f>
        <v>59</v>
      </c>
      <c r="K12" s="452"/>
      <c r="L12" s="452"/>
      <c r="M12" s="452"/>
    </row>
    <row r="13" spans="1:13" s="202" customFormat="1" ht="30" customHeight="1" x14ac:dyDescent="0.25">
      <c r="A13" s="443" t="s">
        <v>28</v>
      </c>
      <c r="B13" s="443" t="s">
        <v>217</v>
      </c>
      <c r="C13" s="443" t="s">
        <v>268</v>
      </c>
      <c r="D13" s="444" t="s">
        <v>267</v>
      </c>
      <c r="E13" s="449" t="s">
        <v>292</v>
      </c>
      <c r="F13" s="320" t="s">
        <v>263</v>
      </c>
      <c r="G13" s="321" t="s">
        <v>290</v>
      </c>
      <c r="H13" s="322">
        <v>42.5</v>
      </c>
      <c r="I13" s="323" t="s">
        <v>29</v>
      </c>
      <c r="J13" s="323" t="s">
        <v>29</v>
      </c>
      <c r="K13" s="441">
        <v>4605.6000000000004</v>
      </c>
      <c r="L13" s="441">
        <v>0</v>
      </c>
      <c r="M13" s="441">
        <f>SUM(M15:M16)</f>
        <v>0</v>
      </c>
    </row>
    <row r="14" spans="1:13" s="202" customFormat="1" ht="37.5" customHeight="1" x14ac:dyDescent="0.25">
      <c r="A14" s="443"/>
      <c r="B14" s="443"/>
      <c r="C14" s="443"/>
      <c r="D14" s="444"/>
      <c r="E14" s="450"/>
      <c r="F14" s="320" t="s">
        <v>262</v>
      </c>
      <c r="G14" s="321" t="s">
        <v>261</v>
      </c>
      <c r="H14" s="324">
        <v>4</v>
      </c>
      <c r="I14" s="321">
        <v>0</v>
      </c>
      <c r="J14" s="321">
        <v>0</v>
      </c>
      <c r="K14" s="442"/>
      <c r="L14" s="442"/>
      <c r="M14" s="442"/>
    </row>
    <row r="15" spans="1:13" ht="33" customHeight="1" x14ac:dyDescent="0.25">
      <c r="A15" s="443"/>
      <c r="B15" s="443"/>
      <c r="C15" s="443"/>
      <c r="D15" s="444"/>
      <c r="E15" s="223" t="s">
        <v>293</v>
      </c>
      <c r="F15" s="219" t="s">
        <v>289</v>
      </c>
      <c r="G15" s="219" t="s">
        <v>289</v>
      </c>
      <c r="H15" s="219" t="s">
        <v>60</v>
      </c>
      <c r="I15" s="203" t="s">
        <v>289</v>
      </c>
      <c r="J15" s="203" t="s">
        <v>289</v>
      </c>
      <c r="K15" s="167" t="s">
        <v>289</v>
      </c>
      <c r="L15" s="167" t="s">
        <v>289</v>
      </c>
      <c r="M15" s="167" t="s">
        <v>289</v>
      </c>
    </row>
    <row r="16" spans="1:13" ht="24" customHeight="1" x14ac:dyDescent="0.25">
      <c r="A16" s="443"/>
      <c r="B16" s="443"/>
      <c r="C16" s="443"/>
      <c r="D16" s="444"/>
      <c r="E16" s="223" t="s">
        <v>294</v>
      </c>
      <c r="F16" s="219" t="s">
        <v>289</v>
      </c>
      <c r="G16" s="219" t="s">
        <v>289</v>
      </c>
      <c r="H16" s="219" t="s">
        <v>37</v>
      </c>
      <c r="I16" s="203" t="s">
        <v>289</v>
      </c>
      <c r="J16" s="203" t="s">
        <v>289</v>
      </c>
      <c r="K16" s="167" t="s">
        <v>289</v>
      </c>
      <c r="L16" s="167" t="s">
        <v>289</v>
      </c>
      <c r="M16" s="167" t="s">
        <v>289</v>
      </c>
    </row>
    <row r="17" spans="1:14" s="205" customFormat="1" ht="30" customHeight="1" x14ac:dyDescent="0.25">
      <c r="A17" s="443" t="s">
        <v>28</v>
      </c>
      <c r="B17" s="443" t="s">
        <v>217</v>
      </c>
      <c r="C17" s="443" t="s">
        <v>268</v>
      </c>
      <c r="D17" s="444" t="s">
        <v>267</v>
      </c>
      <c r="E17" s="449" t="s">
        <v>465</v>
      </c>
      <c r="F17" s="320" t="s">
        <v>263</v>
      </c>
      <c r="G17" s="321" t="s">
        <v>290</v>
      </c>
      <c r="H17" s="322">
        <f>71.2+135.4+72.1</f>
        <v>278.70000000000005</v>
      </c>
      <c r="I17" s="321">
        <v>0</v>
      </c>
      <c r="J17" s="321">
        <v>0</v>
      </c>
      <c r="K17" s="441">
        <f>8345+14425+8420</f>
        <v>31190</v>
      </c>
      <c r="L17" s="441">
        <v>0</v>
      </c>
      <c r="M17" s="441">
        <v>0</v>
      </c>
      <c r="N17" s="204"/>
    </row>
    <row r="18" spans="1:14" s="205" customFormat="1" ht="30" customHeight="1" x14ac:dyDescent="0.25">
      <c r="A18" s="443"/>
      <c r="B18" s="443"/>
      <c r="C18" s="443"/>
      <c r="D18" s="444"/>
      <c r="E18" s="450"/>
      <c r="F18" s="320" t="s">
        <v>262</v>
      </c>
      <c r="G18" s="321" t="s">
        <v>261</v>
      </c>
      <c r="H18" s="324">
        <v>6</v>
      </c>
      <c r="I18" s="321">
        <v>0</v>
      </c>
      <c r="J18" s="321">
        <v>0</v>
      </c>
      <c r="K18" s="442"/>
      <c r="L18" s="442"/>
      <c r="M18" s="442"/>
      <c r="N18" s="204"/>
    </row>
    <row r="19" spans="1:14" s="205" customFormat="1" ht="35.25" customHeight="1" x14ac:dyDescent="0.25">
      <c r="A19" s="443"/>
      <c r="B19" s="443"/>
      <c r="C19" s="443"/>
      <c r="D19" s="444"/>
      <c r="E19" s="223" t="s">
        <v>293</v>
      </c>
      <c r="F19" s="219" t="s">
        <v>289</v>
      </c>
      <c r="G19" s="219" t="s">
        <v>289</v>
      </c>
      <c r="H19" s="219" t="s">
        <v>60</v>
      </c>
      <c r="I19" s="203" t="s">
        <v>289</v>
      </c>
      <c r="J19" s="203" t="s">
        <v>289</v>
      </c>
      <c r="K19" s="167" t="s">
        <v>289</v>
      </c>
      <c r="L19" s="167" t="s">
        <v>289</v>
      </c>
      <c r="M19" s="167" t="s">
        <v>289</v>
      </c>
      <c r="N19" s="204"/>
    </row>
    <row r="20" spans="1:14" s="205" customFormat="1" ht="30" customHeight="1" x14ac:dyDescent="0.25">
      <c r="A20" s="443"/>
      <c r="B20" s="443"/>
      <c r="C20" s="443"/>
      <c r="D20" s="444"/>
      <c r="E20" s="223" t="s">
        <v>294</v>
      </c>
      <c r="F20" s="219" t="s">
        <v>289</v>
      </c>
      <c r="G20" s="219" t="s">
        <v>289</v>
      </c>
      <c r="H20" s="219" t="s">
        <v>66</v>
      </c>
      <c r="I20" s="203" t="s">
        <v>289</v>
      </c>
      <c r="J20" s="203" t="s">
        <v>289</v>
      </c>
      <c r="K20" s="167" t="s">
        <v>289</v>
      </c>
      <c r="L20" s="167" t="s">
        <v>289</v>
      </c>
      <c r="M20" s="167" t="s">
        <v>289</v>
      </c>
      <c r="N20" s="204"/>
    </row>
    <row r="21" spans="1:14" s="205" customFormat="1" ht="30" customHeight="1" x14ac:dyDescent="0.25">
      <c r="A21" s="443" t="s">
        <v>28</v>
      </c>
      <c r="B21" s="443" t="s">
        <v>217</v>
      </c>
      <c r="C21" s="443" t="s">
        <v>268</v>
      </c>
      <c r="D21" s="444" t="s">
        <v>267</v>
      </c>
      <c r="E21" s="449" t="s">
        <v>295</v>
      </c>
      <c r="F21" s="320" t="s">
        <v>263</v>
      </c>
      <c r="G21" s="321" t="s">
        <v>290</v>
      </c>
      <c r="H21" s="322">
        <v>33.9</v>
      </c>
      <c r="I21" s="321">
        <v>0</v>
      </c>
      <c r="J21" s="321">
        <v>0</v>
      </c>
      <c r="K21" s="441">
        <v>1400</v>
      </c>
      <c r="L21" s="441">
        <v>0</v>
      </c>
      <c r="M21" s="441">
        <v>0</v>
      </c>
      <c r="N21" s="204"/>
    </row>
    <row r="22" spans="1:14" s="205" customFormat="1" ht="30" customHeight="1" x14ac:dyDescent="0.25">
      <c r="A22" s="443"/>
      <c r="B22" s="443"/>
      <c r="C22" s="443"/>
      <c r="D22" s="444"/>
      <c r="E22" s="450"/>
      <c r="F22" s="320" t="s">
        <v>262</v>
      </c>
      <c r="G22" s="321" t="s">
        <v>261</v>
      </c>
      <c r="H22" s="324">
        <v>1</v>
      </c>
      <c r="I22" s="321">
        <v>0</v>
      </c>
      <c r="J22" s="321">
        <v>0</v>
      </c>
      <c r="K22" s="442"/>
      <c r="L22" s="442"/>
      <c r="M22" s="442"/>
      <c r="N22" s="204"/>
    </row>
    <row r="23" spans="1:14" s="205" customFormat="1" ht="30" customHeight="1" x14ac:dyDescent="0.25">
      <c r="A23" s="443"/>
      <c r="B23" s="443"/>
      <c r="C23" s="443"/>
      <c r="D23" s="444"/>
      <c r="E23" s="223" t="s">
        <v>293</v>
      </c>
      <c r="F23" s="219" t="s">
        <v>289</v>
      </c>
      <c r="G23" s="219" t="s">
        <v>289</v>
      </c>
      <c r="H23" s="219" t="s">
        <v>60</v>
      </c>
      <c r="I23" s="203" t="s">
        <v>289</v>
      </c>
      <c r="J23" s="203" t="s">
        <v>289</v>
      </c>
      <c r="K23" s="167" t="s">
        <v>289</v>
      </c>
      <c r="L23" s="167" t="s">
        <v>289</v>
      </c>
      <c r="M23" s="167" t="s">
        <v>289</v>
      </c>
      <c r="N23" s="204"/>
    </row>
    <row r="24" spans="1:14" s="205" customFormat="1" ht="30" customHeight="1" x14ac:dyDescent="0.25">
      <c r="A24" s="443"/>
      <c r="B24" s="443"/>
      <c r="C24" s="443"/>
      <c r="D24" s="444"/>
      <c r="E24" s="223" t="s">
        <v>294</v>
      </c>
      <c r="F24" s="219" t="s">
        <v>289</v>
      </c>
      <c r="G24" s="219" t="s">
        <v>289</v>
      </c>
      <c r="H24" s="219" t="s">
        <v>71</v>
      </c>
      <c r="I24" s="203" t="s">
        <v>289</v>
      </c>
      <c r="J24" s="203" t="s">
        <v>289</v>
      </c>
      <c r="K24" s="167" t="s">
        <v>289</v>
      </c>
      <c r="L24" s="167" t="s">
        <v>289</v>
      </c>
      <c r="M24" s="167" t="s">
        <v>289</v>
      </c>
      <c r="N24" s="204"/>
    </row>
    <row r="25" spans="1:14" s="202" customFormat="1" ht="30" customHeight="1" x14ac:dyDescent="0.25">
      <c r="A25" s="443" t="s">
        <v>28</v>
      </c>
      <c r="B25" s="443" t="s">
        <v>217</v>
      </c>
      <c r="C25" s="443" t="s">
        <v>268</v>
      </c>
      <c r="D25" s="444" t="s">
        <v>267</v>
      </c>
      <c r="E25" s="449" t="s">
        <v>464</v>
      </c>
      <c r="F25" s="320" t="s">
        <v>263</v>
      </c>
      <c r="G25" s="321" t="s">
        <v>290</v>
      </c>
      <c r="H25" s="322">
        <f>43.6+32.1+32.9+41.5</f>
        <v>150.1</v>
      </c>
      <c r="I25" s="321">
        <v>0</v>
      </c>
      <c r="J25" s="321">
        <v>0</v>
      </c>
      <c r="K25" s="441">
        <v>16028.34</v>
      </c>
      <c r="L25" s="441">
        <v>0</v>
      </c>
      <c r="M25" s="441">
        <v>0</v>
      </c>
    </row>
    <row r="26" spans="1:14" s="202" customFormat="1" ht="34.5" customHeight="1" x14ac:dyDescent="0.25">
      <c r="A26" s="443"/>
      <c r="B26" s="443"/>
      <c r="C26" s="443"/>
      <c r="D26" s="444"/>
      <c r="E26" s="450"/>
      <c r="F26" s="320" t="s">
        <v>262</v>
      </c>
      <c r="G26" s="321" t="s">
        <v>261</v>
      </c>
      <c r="H26" s="324">
        <v>9</v>
      </c>
      <c r="I26" s="321">
        <v>0</v>
      </c>
      <c r="J26" s="321">
        <v>0</v>
      </c>
      <c r="K26" s="442"/>
      <c r="L26" s="442"/>
      <c r="M26" s="442"/>
    </row>
    <row r="27" spans="1:14" s="202" customFormat="1" ht="30" customHeight="1" x14ac:dyDescent="0.25">
      <c r="A27" s="443"/>
      <c r="B27" s="443"/>
      <c r="C27" s="443"/>
      <c r="D27" s="444"/>
      <c r="E27" s="223" t="s">
        <v>293</v>
      </c>
      <c r="F27" s="219" t="s">
        <v>289</v>
      </c>
      <c r="G27" s="219" t="s">
        <v>289</v>
      </c>
      <c r="H27" s="219" t="s">
        <v>38</v>
      </c>
      <c r="I27" s="203" t="s">
        <v>289</v>
      </c>
      <c r="J27" s="203" t="s">
        <v>289</v>
      </c>
      <c r="K27" s="167" t="s">
        <v>289</v>
      </c>
      <c r="L27" s="167" t="s">
        <v>289</v>
      </c>
      <c r="M27" s="167" t="s">
        <v>289</v>
      </c>
    </row>
    <row r="28" spans="1:14" s="202" customFormat="1" ht="30" customHeight="1" x14ac:dyDescent="0.25">
      <c r="A28" s="443"/>
      <c r="B28" s="443"/>
      <c r="C28" s="443"/>
      <c r="D28" s="444"/>
      <c r="E28" s="223" t="s">
        <v>294</v>
      </c>
      <c r="F28" s="219" t="s">
        <v>289</v>
      </c>
      <c r="G28" s="219" t="s">
        <v>289</v>
      </c>
      <c r="H28" s="219" t="s">
        <v>229</v>
      </c>
      <c r="I28" s="203" t="s">
        <v>289</v>
      </c>
      <c r="J28" s="203" t="s">
        <v>289</v>
      </c>
      <c r="K28" s="167" t="s">
        <v>289</v>
      </c>
      <c r="L28" s="167" t="s">
        <v>289</v>
      </c>
      <c r="M28" s="167" t="s">
        <v>289</v>
      </c>
    </row>
    <row r="29" spans="1:14" s="202" customFormat="1" ht="30" customHeight="1" x14ac:dyDescent="0.25">
      <c r="A29" s="443" t="s">
        <v>28</v>
      </c>
      <c r="B29" s="443" t="s">
        <v>21</v>
      </c>
      <c r="C29" s="443" t="s">
        <v>268</v>
      </c>
      <c r="D29" s="444" t="s">
        <v>267</v>
      </c>
      <c r="E29" s="449" t="s">
        <v>463</v>
      </c>
      <c r="F29" s="320" t="s">
        <v>263</v>
      </c>
      <c r="G29" s="321" t="s">
        <v>290</v>
      </c>
      <c r="H29" s="322">
        <v>64.400000000000006</v>
      </c>
      <c r="I29" s="321">
        <v>0</v>
      </c>
      <c r="J29" s="321">
        <v>0</v>
      </c>
      <c r="K29" s="441">
        <v>4553.4799999999996</v>
      </c>
      <c r="L29" s="441">
        <v>0</v>
      </c>
      <c r="M29" s="441">
        <v>0</v>
      </c>
    </row>
    <row r="30" spans="1:14" s="202" customFormat="1" ht="36.75" customHeight="1" x14ac:dyDescent="0.25">
      <c r="A30" s="443"/>
      <c r="B30" s="443"/>
      <c r="C30" s="443"/>
      <c r="D30" s="444"/>
      <c r="E30" s="450"/>
      <c r="F30" s="320" t="s">
        <v>262</v>
      </c>
      <c r="G30" s="321" t="s">
        <v>261</v>
      </c>
      <c r="H30" s="324">
        <v>4</v>
      </c>
      <c r="I30" s="324">
        <v>0</v>
      </c>
      <c r="J30" s="324">
        <v>0</v>
      </c>
      <c r="K30" s="442"/>
      <c r="L30" s="442"/>
      <c r="M30" s="442"/>
    </row>
    <row r="31" spans="1:14" s="202" customFormat="1" ht="30" customHeight="1" x14ac:dyDescent="0.25">
      <c r="A31" s="443"/>
      <c r="B31" s="443"/>
      <c r="C31" s="443"/>
      <c r="D31" s="444"/>
      <c r="E31" s="223" t="s">
        <v>293</v>
      </c>
      <c r="F31" s="219" t="s">
        <v>289</v>
      </c>
      <c r="G31" s="219" t="s">
        <v>289</v>
      </c>
      <c r="H31" s="219" t="s">
        <v>71</v>
      </c>
      <c r="I31" s="203" t="s">
        <v>289</v>
      </c>
      <c r="J31" s="203" t="s">
        <v>289</v>
      </c>
      <c r="K31" s="167" t="s">
        <v>289</v>
      </c>
      <c r="L31" s="167" t="s">
        <v>289</v>
      </c>
      <c r="M31" s="167" t="s">
        <v>289</v>
      </c>
    </row>
    <row r="32" spans="1:14" s="202" customFormat="1" ht="30" customHeight="1" x14ac:dyDescent="0.25">
      <c r="A32" s="443"/>
      <c r="B32" s="443"/>
      <c r="C32" s="443"/>
      <c r="D32" s="444"/>
      <c r="E32" s="223" t="s">
        <v>294</v>
      </c>
      <c r="F32" s="219" t="s">
        <v>289</v>
      </c>
      <c r="G32" s="219" t="s">
        <v>289</v>
      </c>
      <c r="H32" s="219" t="s">
        <v>58</v>
      </c>
      <c r="I32" s="203" t="s">
        <v>289</v>
      </c>
      <c r="J32" s="203" t="s">
        <v>289</v>
      </c>
      <c r="K32" s="167" t="s">
        <v>289</v>
      </c>
      <c r="L32" s="167" t="s">
        <v>289</v>
      </c>
      <c r="M32" s="167" t="s">
        <v>289</v>
      </c>
    </row>
    <row r="33" spans="1:13" s="202" customFormat="1" ht="30" customHeight="1" x14ac:dyDescent="0.25">
      <c r="A33" s="443" t="s">
        <v>28</v>
      </c>
      <c r="B33" s="443" t="s">
        <v>217</v>
      </c>
      <c r="C33" s="443" t="s">
        <v>268</v>
      </c>
      <c r="D33" s="444" t="s">
        <v>267</v>
      </c>
      <c r="E33" s="449" t="s">
        <v>462</v>
      </c>
      <c r="F33" s="320" t="s">
        <v>263</v>
      </c>
      <c r="G33" s="321" t="s">
        <v>290</v>
      </c>
      <c r="H33" s="322">
        <v>16.399999999999999</v>
      </c>
      <c r="I33" s="321">
        <v>0</v>
      </c>
      <c r="J33" s="321">
        <v>0</v>
      </c>
      <c r="K33" s="441">
        <v>2065.6</v>
      </c>
      <c r="L33" s="441">
        <v>0</v>
      </c>
      <c r="M33" s="441">
        <v>0</v>
      </c>
    </row>
    <row r="34" spans="1:13" s="202" customFormat="1" ht="34.5" customHeight="1" x14ac:dyDescent="0.25">
      <c r="A34" s="443"/>
      <c r="B34" s="443"/>
      <c r="C34" s="443"/>
      <c r="D34" s="444"/>
      <c r="E34" s="450"/>
      <c r="F34" s="320" t="s">
        <v>262</v>
      </c>
      <c r="G34" s="321" t="s">
        <v>261</v>
      </c>
      <c r="H34" s="324">
        <v>3</v>
      </c>
      <c r="I34" s="321">
        <v>0</v>
      </c>
      <c r="J34" s="321">
        <v>0</v>
      </c>
      <c r="K34" s="442"/>
      <c r="L34" s="442"/>
      <c r="M34" s="442"/>
    </row>
    <row r="35" spans="1:13" s="202" customFormat="1" ht="30" customHeight="1" x14ac:dyDescent="0.25">
      <c r="A35" s="443"/>
      <c r="B35" s="443"/>
      <c r="C35" s="443"/>
      <c r="D35" s="444"/>
      <c r="E35" s="223" t="s">
        <v>293</v>
      </c>
      <c r="F35" s="219" t="s">
        <v>289</v>
      </c>
      <c r="G35" s="219" t="s">
        <v>289</v>
      </c>
      <c r="H35" s="219" t="s">
        <v>38</v>
      </c>
      <c r="I35" s="203" t="s">
        <v>289</v>
      </c>
      <c r="J35" s="203" t="s">
        <v>289</v>
      </c>
      <c r="K35" s="167" t="s">
        <v>289</v>
      </c>
      <c r="L35" s="167" t="s">
        <v>289</v>
      </c>
      <c r="M35" s="167" t="s">
        <v>289</v>
      </c>
    </row>
    <row r="36" spans="1:13" s="202" customFormat="1" ht="30" customHeight="1" x14ac:dyDescent="0.25">
      <c r="A36" s="443"/>
      <c r="B36" s="443"/>
      <c r="C36" s="443"/>
      <c r="D36" s="444"/>
      <c r="E36" s="223" t="s">
        <v>294</v>
      </c>
      <c r="F36" s="219" t="s">
        <v>289</v>
      </c>
      <c r="G36" s="219" t="s">
        <v>289</v>
      </c>
      <c r="H36" s="219" t="s">
        <v>229</v>
      </c>
      <c r="I36" s="203" t="s">
        <v>289</v>
      </c>
      <c r="J36" s="203" t="s">
        <v>289</v>
      </c>
      <c r="K36" s="167" t="s">
        <v>289</v>
      </c>
      <c r="L36" s="167" t="s">
        <v>289</v>
      </c>
      <c r="M36" s="167" t="s">
        <v>289</v>
      </c>
    </row>
    <row r="37" spans="1:13" s="202" customFormat="1" ht="30" customHeight="1" x14ac:dyDescent="0.25">
      <c r="A37" s="443" t="s">
        <v>28</v>
      </c>
      <c r="B37" s="443" t="s">
        <v>217</v>
      </c>
      <c r="C37" s="443" t="s">
        <v>268</v>
      </c>
      <c r="D37" s="444" t="s">
        <v>267</v>
      </c>
      <c r="E37" s="449" t="s">
        <v>296</v>
      </c>
      <c r="F37" s="320" t="s">
        <v>263</v>
      </c>
      <c r="G37" s="321" t="s">
        <v>290</v>
      </c>
      <c r="H37" s="322">
        <v>43.3</v>
      </c>
      <c r="I37" s="321">
        <v>0</v>
      </c>
      <c r="J37" s="321">
        <v>0</v>
      </c>
      <c r="K37" s="441">
        <v>5870</v>
      </c>
      <c r="L37" s="441">
        <v>0</v>
      </c>
      <c r="M37" s="441">
        <v>0</v>
      </c>
    </row>
    <row r="38" spans="1:13" s="202" customFormat="1" ht="35.25" customHeight="1" x14ac:dyDescent="0.25">
      <c r="A38" s="443"/>
      <c r="B38" s="443"/>
      <c r="C38" s="443"/>
      <c r="D38" s="444"/>
      <c r="E38" s="450"/>
      <c r="F38" s="320" t="s">
        <v>262</v>
      </c>
      <c r="G38" s="321" t="s">
        <v>261</v>
      </c>
      <c r="H38" s="324">
        <v>4</v>
      </c>
      <c r="I38" s="321">
        <v>0</v>
      </c>
      <c r="J38" s="321">
        <v>0</v>
      </c>
      <c r="K38" s="442"/>
      <c r="L38" s="442"/>
      <c r="M38" s="442"/>
    </row>
    <row r="39" spans="1:13" s="202" customFormat="1" ht="30" customHeight="1" x14ac:dyDescent="0.25">
      <c r="A39" s="443"/>
      <c r="B39" s="443"/>
      <c r="C39" s="443"/>
      <c r="D39" s="444"/>
      <c r="E39" s="223" t="s">
        <v>293</v>
      </c>
      <c r="F39" s="219" t="s">
        <v>289</v>
      </c>
      <c r="G39" s="219" t="s">
        <v>289</v>
      </c>
      <c r="H39" s="219" t="s">
        <v>71</v>
      </c>
      <c r="I39" s="203" t="s">
        <v>289</v>
      </c>
      <c r="J39" s="203" t="s">
        <v>289</v>
      </c>
      <c r="K39" s="167" t="s">
        <v>289</v>
      </c>
      <c r="L39" s="167" t="s">
        <v>289</v>
      </c>
      <c r="M39" s="167" t="s">
        <v>289</v>
      </c>
    </row>
    <row r="40" spans="1:13" s="202" customFormat="1" ht="30" customHeight="1" x14ac:dyDescent="0.25">
      <c r="A40" s="443"/>
      <c r="B40" s="443"/>
      <c r="C40" s="443"/>
      <c r="D40" s="444"/>
      <c r="E40" s="223" t="s">
        <v>294</v>
      </c>
      <c r="F40" s="219" t="s">
        <v>289</v>
      </c>
      <c r="G40" s="219" t="s">
        <v>289</v>
      </c>
      <c r="H40" s="219" t="s">
        <v>58</v>
      </c>
      <c r="I40" s="203" t="s">
        <v>289</v>
      </c>
      <c r="J40" s="203" t="s">
        <v>289</v>
      </c>
      <c r="K40" s="167" t="s">
        <v>289</v>
      </c>
      <c r="L40" s="167" t="s">
        <v>289</v>
      </c>
      <c r="M40" s="167" t="s">
        <v>289</v>
      </c>
    </row>
    <row r="41" spans="1:13" s="202" customFormat="1" ht="30" customHeight="1" x14ac:dyDescent="0.25">
      <c r="A41" s="443" t="s">
        <v>28</v>
      </c>
      <c r="B41" s="443" t="s">
        <v>217</v>
      </c>
      <c r="C41" s="443" t="s">
        <v>268</v>
      </c>
      <c r="D41" s="444" t="s">
        <v>267</v>
      </c>
      <c r="E41" s="449" t="s">
        <v>461</v>
      </c>
      <c r="F41" s="320" t="s">
        <v>263</v>
      </c>
      <c r="G41" s="321" t="s">
        <v>290</v>
      </c>
      <c r="H41" s="322">
        <v>37.6</v>
      </c>
      <c r="I41" s="321">
        <v>0</v>
      </c>
      <c r="J41" s="321">
        <v>0</v>
      </c>
      <c r="K41" s="441">
        <v>4648.2</v>
      </c>
      <c r="L41" s="441">
        <v>0</v>
      </c>
      <c r="M41" s="441">
        <v>0</v>
      </c>
    </row>
    <row r="42" spans="1:13" s="202" customFormat="1" ht="33" customHeight="1" x14ac:dyDescent="0.25">
      <c r="A42" s="443"/>
      <c r="B42" s="443"/>
      <c r="C42" s="443"/>
      <c r="D42" s="444"/>
      <c r="E42" s="450"/>
      <c r="F42" s="320" t="s">
        <v>262</v>
      </c>
      <c r="G42" s="321" t="s">
        <v>261</v>
      </c>
      <c r="H42" s="324">
        <v>2</v>
      </c>
      <c r="I42" s="321">
        <v>0</v>
      </c>
      <c r="J42" s="321">
        <v>0</v>
      </c>
      <c r="K42" s="442"/>
      <c r="L42" s="442"/>
      <c r="M42" s="442"/>
    </row>
    <row r="43" spans="1:13" s="202" customFormat="1" ht="30" customHeight="1" x14ac:dyDescent="0.25">
      <c r="A43" s="443"/>
      <c r="B43" s="443"/>
      <c r="C43" s="443"/>
      <c r="D43" s="444"/>
      <c r="E43" s="223" t="s">
        <v>293</v>
      </c>
      <c r="F43" s="219" t="s">
        <v>289</v>
      </c>
      <c r="G43" s="219" t="s">
        <v>289</v>
      </c>
      <c r="H43" s="219" t="s">
        <v>60</v>
      </c>
      <c r="I43" s="203" t="s">
        <v>289</v>
      </c>
      <c r="J43" s="203" t="s">
        <v>289</v>
      </c>
      <c r="K43" s="167" t="s">
        <v>289</v>
      </c>
      <c r="L43" s="167" t="s">
        <v>289</v>
      </c>
      <c r="M43" s="167" t="s">
        <v>289</v>
      </c>
    </row>
    <row r="44" spans="1:13" s="202" customFormat="1" ht="30" customHeight="1" x14ac:dyDescent="0.25">
      <c r="A44" s="443"/>
      <c r="B44" s="443"/>
      <c r="C44" s="443"/>
      <c r="D44" s="444"/>
      <c r="E44" s="223" t="s">
        <v>294</v>
      </c>
      <c r="F44" s="219" t="s">
        <v>289</v>
      </c>
      <c r="G44" s="219" t="s">
        <v>289</v>
      </c>
      <c r="H44" s="219" t="s">
        <v>60</v>
      </c>
      <c r="I44" s="203" t="s">
        <v>289</v>
      </c>
      <c r="J44" s="203" t="s">
        <v>289</v>
      </c>
      <c r="K44" s="167" t="s">
        <v>289</v>
      </c>
      <c r="L44" s="167" t="s">
        <v>289</v>
      </c>
      <c r="M44" s="167" t="s">
        <v>289</v>
      </c>
    </row>
    <row r="45" spans="1:13" s="202" customFormat="1" ht="30" customHeight="1" x14ac:dyDescent="0.25">
      <c r="A45" s="443" t="s">
        <v>28</v>
      </c>
      <c r="B45" s="443" t="s">
        <v>217</v>
      </c>
      <c r="C45" s="443" t="s">
        <v>268</v>
      </c>
      <c r="D45" s="444" t="s">
        <v>267</v>
      </c>
      <c r="E45" s="449" t="s">
        <v>460</v>
      </c>
      <c r="F45" s="320" t="s">
        <v>263</v>
      </c>
      <c r="G45" s="321" t="s">
        <v>290</v>
      </c>
      <c r="H45" s="322">
        <f>54.4+19.3</f>
        <v>73.7</v>
      </c>
      <c r="I45" s="321">
        <v>0</v>
      </c>
      <c r="J45" s="321">
        <v>0</v>
      </c>
      <c r="K45" s="441">
        <f>9876.395+800</f>
        <v>10676.395</v>
      </c>
      <c r="L45" s="441">
        <v>0</v>
      </c>
      <c r="M45" s="441">
        <v>0</v>
      </c>
    </row>
    <row r="46" spans="1:13" s="202" customFormat="1" ht="36.75" customHeight="1" x14ac:dyDescent="0.25">
      <c r="A46" s="443"/>
      <c r="B46" s="443"/>
      <c r="C46" s="443"/>
      <c r="D46" s="444"/>
      <c r="E46" s="450"/>
      <c r="F46" s="320" t="s">
        <v>262</v>
      </c>
      <c r="G46" s="321" t="s">
        <v>261</v>
      </c>
      <c r="H46" s="324">
        <v>5</v>
      </c>
      <c r="I46" s="321">
        <v>0</v>
      </c>
      <c r="J46" s="321">
        <v>0</v>
      </c>
      <c r="K46" s="442"/>
      <c r="L46" s="442"/>
      <c r="M46" s="442"/>
    </row>
    <row r="47" spans="1:13" s="202" customFormat="1" ht="30" customHeight="1" x14ac:dyDescent="0.25">
      <c r="A47" s="443"/>
      <c r="B47" s="443"/>
      <c r="C47" s="443"/>
      <c r="D47" s="444"/>
      <c r="E47" s="223" t="s">
        <v>293</v>
      </c>
      <c r="F47" s="219" t="s">
        <v>289</v>
      </c>
      <c r="G47" s="219" t="s">
        <v>289</v>
      </c>
      <c r="H47" s="219" t="s">
        <v>38</v>
      </c>
      <c r="I47" s="203" t="s">
        <v>289</v>
      </c>
      <c r="J47" s="203" t="s">
        <v>289</v>
      </c>
      <c r="K47" s="167" t="s">
        <v>289</v>
      </c>
      <c r="L47" s="167" t="s">
        <v>289</v>
      </c>
      <c r="M47" s="167" t="s">
        <v>289</v>
      </c>
    </row>
    <row r="48" spans="1:13" s="202" customFormat="1" ht="30" customHeight="1" x14ac:dyDescent="0.25">
      <c r="A48" s="443"/>
      <c r="B48" s="443"/>
      <c r="C48" s="443"/>
      <c r="D48" s="444"/>
      <c r="E48" s="223" t="s">
        <v>294</v>
      </c>
      <c r="F48" s="219" t="s">
        <v>289</v>
      </c>
      <c r="G48" s="219" t="s">
        <v>289</v>
      </c>
      <c r="H48" s="219" t="s">
        <v>229</v>
      </c>
      <c r="I48" s="203" t="s">
        <v>289</v>
      </c>
      <c r="J48" s="203" t="s">
        <v>289</v>
      </c>
      <c r="K48" s="167" t="s">
        <v>289</v>
      </c>
      <c r="L48" s="167" t="s">
        <v>289</v>
      </c>
      <c r="M48" s="167" t="s">
        <v>289</v>
      </c>
    </row>
    <row r="49" spans="1:13" ht="30" customHeight="1" x14ac:dyDescent="0.25">
      <c r="A49" s="456" t="s">
        <v>28</v>
      </c>
      <c r="B49" s="456" t="s">
        <v>217</v>
      </c>
      <c r="C49" s="456" t="s">
        <v>268</v>
      </c>
      <c r="D49" s="459" t="s">
        <v>267</v>
      </c>
      <c r="E49" s="449" t="s">
        <v>297</v>
      </c>
      <c r="F49" s="320" t="s">
        <v>263</v>
      </c>
      <c r="G49" s="321" t="s">
        <v>290</v>
      </c>
      <c r="H49" s="322">
        <v>1026.0999999999999</v>
      </c>
      <c r="I49" s="321">
        <v>0</v>
      </c>
      <c r="J49" s="321">
        <v>0</v>
      </c>
      <c r="K49" s="441">
        <v>54408.11</v>
      </c>
      <c r="L49" s="441">
        <v>0</v>
      </c>
      <c r="M49" s="441">
        <v>0</v>
      </c>
    </row>
    <row r="50" spans="1:13" ht="35.25" customHeight="1" x14ac:dyDescent="0.25">
      <c r="A50" s="457"/>
      <c r="B50" s="457"/>
      <c r="C50" s="457"/>
      <c r="D50" s="460"/>
      <c r="E50" s="450"/>
      <c r="F50" s="320" t="s">
        <v>262</v>
      </c>
      <c r="G50" s="321" t="s">
        <v>261</v>
      </c>
      <c r="H50" s="324">
        <v>57</v>
      </c>
      <c r="I50" s="321">
        <v>0</v>
      </c>
      <c r="J50" s="321">
        <v>0</v>
      </c>
      <c r="K50" s="442"/>
      <c r="L50" s="442"/>
      <c r="M50" s="442"/>
    </row>
    <row r="51" spans="1:13" ht="30" customHeight="1" x14ac:dyDescent="0.25">
      <c r="A51" s="457"/>
      <c r="B51" s="457"/>
      <c r="C51" s="457"/>
      <c r="D51" s="460"/>
      <c r="E51" s="223" t="s">
        <v>266</v>
      </c>
      <c r="F51" s="219" t="s">
        <v>289</v>
      </c>
      <c r="G51" s="219" t="s">
        <v>289</v>
      </c>
      <c r="H51" s="219" t="s">
        <v>228</v>
      </c>
      <c r="I51" s="203" t="s">
        <v>289</v>
      </c>
      <c r="J51" s="203" t="s">
        <v>289</v>
      </c>
      <c r="K51" s="167" t="s">
        <v>289</v>
      </c>
      <c r="L51" s="167" t="s">
        <v>289</v>
      </c>
      <c r="M51" s="167" t="s">
        <v>289</v>
      </c>
    </row>
    <row r="52" spans="1:13" ht="30" customHeight="1" x14ac:dyDescent="0.25">
      <c r="A52" s="457"/>
      <c r="B52" s="457"/>
      <c r="C52" s="457"/>
      <c r="D52" s="460"/>
      <c r="E52" s="223" t="s">
        <v>265</v>
      </c>
      <c r="F52" s="219" t="s">
        <v>289</v>
      </c>
      <c r="G52" s="219" t="s">
        <v>289</v>
      </c>
      <c r="H52" s="219" t="s">
        <v>39</v>
      </c>
      <c r="I52" s="203" t="s">
        <v>289</v>
      </c>
      <c r="J52" s="203" t="s">
        <v>289</v>
      </c>
      <c r="K52" s="167" t="s">
        <v>289</v>
      </c>
      <c r="L52" s="167" t="s">
        <v>289</v>
      </c>
      <c r="M52" s="167" t="s">
        <v>289</v>
      </c>
    </row>
    <row r="53" spans="1:13" ht="30" customHeight="1" x14ac:dyDescent="0.25">
      <c r="A53" s="458"/>
      <c r="B53" s="458"/>
      <c r="C53" s="458"/>
      <c r="D53" s="461"/>
      <c r="E53" s="199" t="s">
        <v>298</v>
      </c>
      <c r="F53" s="219" t="s">
        <v>289</v>
      </c>
      <c r="G53" s="219" t="s">
        <v>289</v>
      </c>
      <c r="H53" s="219" t="s">
        <v>39</v>
      </c>
      <c r="I53" s="203" t="s">
        <v>289</v>
      </c>
      <c r="J53" s="203" t="s">
        <v>289</v>
      </c>
      <c r="K53" s="167" t="s">
        <v>289</v>
      </c>
      <c r="L53" s="167" t="s">
        <v>289</v>
      </c>
      <c r="M53" s="167" t="s">
        <v>289</v>
      </c>
    </row>
    <row r="54" spans="1:13" ht="30" customHeight="1" x14ac:dyDescent="0.25">
      <c r="A54" s="456" t="s">
        <v>28</v>
      </c>
      <c r="B54" s="456" t="s">
        <v>217</v>
      </c>
      <c r="C54" s="456" t="s">
        <v>268</v>
      </c>
      <c r="D54" s="459" t="s">
        <v>267</v>
      </c>
      <c r="E54" s="449" t="s">
        <v>459</v>
      </c>
      <c r="F54" s="320" t="s">
        <v>263</v>
      </c>
      <c r="G54" s="321" t="s">
        <v>290</v>
      </c>
      <c r="H54" s="322">
        <v>86.4</v>
      </c>
      <c r="I54" s="321">
        <v>0</v>
      </c>
      <c r="J54" s="321">
        <v>0</v>
      </c>
      <c r="K54" s="441">
        <v>4383.91</v>
      </c>
      <c r="L54" s="441">
        <v>0</v>
      </c>
      <c r="M54" s="441">
        <v>0</v>
      </c>
    </row>
    <row r="55" spans="1:13" ht="34.5" customHeight="1" x14ac:dyDescent="0.25">
      <c r="A55" s="457"/>
      <c r="B55" s="457"/>
      <c r="C55" s="457"/>
      <c r="D55" s="460"/>
      <c r="E55" s="450"/>
      <c r="F55" s="320" t="s">
        <v>262</v>
      </c>
      <c r="G55" s="321" t="s">
        <v>261</v>
      </c>
      <c r="H55" s="324">
        <v>4</v>
      </c>
      <c r="I55" s="321">
        <v>0</v>
      </c>
      <c r="J55" s="321">
        <v>0</v>
      </c>
      <c r="K55" s="442"/>
      <c r="L55" s="442"/>
      <c r="M55" s="442"/>
    </row>
    <row r="56" spans="1:13" ht="30" customHeight="1" x14ac:dyDescent="0.25">
      <c r="A56" s="457"/>
      <c r="B56" s="457"/>
      <c r="C56" s="457"/>
      <c r="D56" s="460"/>
      <c r="E56" s="223" t="s">
        <v>266</v>
      </c>
      <c r="F56" s="219" t="s">
        <v>289</v>
      </c>
      <c r="G56" s="219" t="s">
        <v>289</v>
      </c>
      <c r="H56" s="219" t="s">
        <v>228</v>
      </c>
      <c r="I56" s="203" t="s">
        <v>289</v>
      </c>
      <c r="J56" s="203" t="s">
        <v>289</v>
      </c>
      <c r="K56" s="167" t="s">
        <v>289</v>
      </c>
      <c r="L56" s="167" t="s">
        <v>289</v>
      </c>
      <c r="M56" s="167" t="s">
        <v>289</v>
      </c>
    </row>
    <row r="57" spans="1:13" ht="30" customHeight="1" x14ac:dyDescent="0.25">
      <c r="A57" s="457"/>
      <c r="B57" s="457"/>
      <c r="C57" s="457"/>
      <c r="D57" s="460"/>
      <c r="E57" s="223" t="s">
        <v>265</v>
      </c>
      <c r="F57" s="219" t="s">
        <v>289</v>
      </c>
      <c r="G57" s="219" t="s">
        <v>289</v>
      </c>
      <c r="H57" s="219" t="s">
        <v>39</v>
      </c>
      <c r="I57" s="203" t="s">
        <v>289</v>
      </c>
      <c r="J57" s="203" t="s">
        <v>289</v>
      </c>
      <c r="K57" s="167" t="s">
        <v>289</v>
      </c>
      <c r="L57" s="167" t="s">
        <v>289</v>
      </c>
      <c r="M57" s="167" t="s">
        <v>289</v>
      </c>
    </row>
    <row r="58" spans="1:13" ht="30" customHeight="1" x14ac:dyDescent="0.25">
      <c r="A58" s="458"/>
      <c r="B58" s="458"/>
      <c r="C58" s="458"/>
      <c r="D58" s="461"/>
      <c r="E58" s="199" t="s">
        <v>298</v>
      </c>
      <c r="F58" s="219" t="s">
        <v>289</v>
      </c>
      <c r="G58" s="219" t="s">
        <v>289</v>
      </c>
      <c r="H58" s="219" t="s">
        <v>39</v>
      </c>
      <c r="I58" s="219" t="s">
        <v>289</v>
      </c>
      <c r="J58" s="218" t="s">
        <v>289</v>
      </c>
      <c r="K58" s="167" t="s">
        <v>289</v>
      </c>
      <c r="L58" s="167" t="s">
        <v>289</v>
      </c>
      <c r="M58" s="167" t="s">
        <v>289</v>
      </c>
    </row>
    <row r="59" spans="1:13" ht="30" customHeight="1" x14ac:dyDescent="0.25">
      <c r="A59" s="456" t="s">
        <v>28</v>
      </c>
      <c r="B59" s="456" t="s">
        <v>217</v>
      </c>
      <c r="C59" s="456" t="s">
        <v>268</v>
      </c>
      <c r="D59" s="459" t="s">
        <v>267</v>
      </c>
      <c r="E59" s="449" t="s">
        <v>458</v>
      </c>
      <c r="F59" s="320" t="s">
        <v>263</v>
      </c>
      <c r="G59" s="321" t="s">
        <v>290</v>
      </c>
      <c r="H59" s="322">
        <v>1244.7</v>
      </c>
      <c r="I59" s="321">
        <v>0</v>
      </c>
      <c r="J59" s="321">
        <v>0</v>
      </c>
      <c r="K59" s="441">
        <v>44105.52</v>
      </c>
      <c r="L59" s="441">
        <v>0</v>
      </c>
      <c r="M59" s="441">
        <v>0</v>
      </c>
    </row>
    <row r="60" spans="1:13" ht="34.5" customHeight="1" x14ac:dyDescent="0.25">
      <c r="A60" s="457"/>
      <c r="B60" s="457"/>
      <c r="C60" s="457"/>
      <c r="D60" s="460"/>
      <c r="E60" s="450"/>
      <c r="F60" s="320" t="s">
        <v>262</v>
      </c>
      <c r="G60" s="321" t="s">
        <v>261</v>
      </c>
      <c r="H60" s="324">
        <v>55</v>
      </c>
      <c r="I60" s="321">
        <v>0</v>
      </c>
      <c r="J60" s="321">
        <v>0</v>
      </c>
      <c r="K60" s="442"/>
      <c r="L60" s="442"/>
      <c r="M60" s="442"/>
    </row>
    <row r="61" spans="1:13" ht="30" customHeight="1" x14ac:dyDescent="0.25">
      <c r="A61" s="457"/>
      <c r="B61" s="457"/>
      <c r="C61" s="457"/>
      <c r="D61" s="460"/>
      <c r="E61" s="223" t="s">
        <v>266</v>
      </c>
      <c r="F61" s="219" t="s">
        <v>289</v>
      </c>
      <c r="G61" s="219" t="s">
        <v>289</v>
      </c>
      <c r="H61" s="219" t="s">
        <v>228</v>
      </c>
      <c r="I61" s="203" t="s">
        <v>289</v>
      </c>
      <c r="J61" s="203" t="s">
        <v>289</v>
      </c>
      <c r="K61" s="167" t="s">
        <v>289</v>
      </c>
      <c r="L61" s="167" t="s">
        <v>289</v>
      </c>
      <c r="M61" s="167" t="s">
        <v>289</v>
      </c>
    </row>
    <row r="62" spans="1:13" ht="30" customHeight="1" x14ac:dyDescent="0.25">
      <c r="A62" s="457"/>
      <c r="B62" s="457"/>
      <c r="C62" s="457"/>
      <c r="D62" s="460"/>
      <c r="E62" s="223" t="s">
        <v>265</v>
      </c>
      <c r="F62" s="219" t="s">
        <v>289</v>
      </c>
      <c r="G62" s="219" t="s">
        <v>289</v>
      </c>
      <c r="H62" s="219" t="s">
        <v>39</v>
      </c>
      <c r="I62" s="203" t="s">
        <v>289</v>
      </c>
      <c r="J62" s="203" t="s">
        <v>289</v>
      </c>
      <c r="K62" s="167" t="s">
        <v>289</v>
      </c>
      <c r="L62" s="167" t="s">
        <v>289</v>
      </c>
      <c r="M62" s="167" t="s">
        <v>289</v>
      </c>
    </row>
    <row r="63" spans="1:13" ht="30" customHeight="1" x14ac:dyDescent="0.25">
      <c r="A63" s="458"/>
      <c r="B63" s="458"/>
      <c r="C63" s="458"/>
      <c r="D63" s="461"/>
      <c r="E63" s="199" t="s">
        <v>298</v>
      </c>
      <c r="F63" s="219" t="s">
        <v>289</v>
      </c>
      <c r="G63" s="219" t="s">
        <v>289</v>
      </c>
      <c r="H63" s="219" t="s">
        <v>39</v>
      </c>
      <c r="I63" s="219" t="s">
        <v>289</v>
      </c>
      <c r="J63" s="218" t="s">
        <v>289</v>
      </c>
      <c r="K63" s="167" t="s">
        <v>289</v>
      </c>
      <c r="L63" s="167" t="s">
        <v>289</v>
      </c>
      <c r="M63" s="167" t="s">
        <v>289</v>
      </c>
    </row>
    <row r="64" spans="1:13" ht="30" customHeight="1" x14ac:dyDescent="0.25">
      <c r="A64" s="456" t="s">
        <v>28</v>
      </c>
      <c r="B64" s="456" t="s">
        <v>217</v>
      </c>
      <c r="C64" s="456" t="s">
        <v>268</v>
      </c>
      <c r="D64" s="459" t="s">
        <v>267</v>
      </c>
      <c r="E64" s="449" t="s">
        <v>457</v>
      </c>
      <c r="F64" s="320" t="s">
        <v>263</v>
      </c>
      <c r="G64" s="321" t="s">
        <v>290</v>
      </c>
      <c r="H64" s="321">
        <v>0</v>
      </c>
      <c r="I64" s="321">
        <v>109.2</v>
      </c>
      <c r="J64" s="321">
        <v>0</v>
      </c>
      <c r="K64" s="441">
        <v>0</v>
      </c>
      <c r="L64" s="441">
        <v>3800.16</v>
      </c>
      <c r="M64" s="441">
        <v>0</v>
      </c>
    </row>
    <row r="65" spans="1:13" ht="35.25" customHeight="1" x14ac:dyDescent="0.25">
      <c r="A65" s="457"/>
      <c r="B65" s="457"/>
      <c r="C65" s="457"/>
      <c r="D65" s="460"/>
      <c r="E65" s="450"/>
      <c r="F65" s="320" t="s">
        <v>262</v>
      </c>
      <c r="G65" s="321" t="s">
        <v>261</v>
      </c>
      <c r="H65" s="321">
        <v>0</v>
      </c>
      <c r="I65" s="321">
        <v>4</v>
      </c>
      <c r="J65" s="321">
        <v>0</v>
      </c>
      <c r="K65" s="442"/>
      <c r="L65" s="442"/>
      <c r="M65" s="442"/>
    </row>
    <row r="66" spans="1:13" ht="30" customHeight="1" x14ac:dyDescent="0.25">
      <c r="A66" s="457"/>
      <c r="B66" s="457"/>
      <c r="C66" s="457"/>
      <c r="D66" s="460"/>
      <c r="E66" s="223" t="s">
        <v>266</v>
      </c>
      <c r="F66" s="219" t="s">
        <v>289</v>
      </c>
      <c r="G66" s="219" t="s">
        <v>289</v>
      </c>
      <c r="H66" s="203" t="s">
        <v>289</v>
      </c>
      <c r="I66" s="219" t="s">
        <v>228</v>
      </c>
      <c r="J66" s="203" t="s">
        <v>289</v>
      </c>
      <c r="K66" s="167" t="s">
        <v>289</v>
      </c>
      <c r="L66" s="167" t="s">
        <v>289</v>
      </c>
      <c r="M66" s="167" t="s">
        <v>289</v>
      </c>
    </row>
    <row r="67" spans="1:13" ht="30" customHeight="1" x14ac:dyDescent="0.25">
      <c r="A67" s="457"/>
      <c r="B67" s="457"/>
      <c r="C67" s="457"/>
      <c r="D67" s="460"/>
      <c r="E67" s="223" t="s">
        <v>265</v>
      </c>
      <c r="F67" s="219" t="s">
        <v>289</v>
      </c>
      <c r="G67" s="219" t="s">
        <v>289</v>
      </c>
      <c r="H67" s="203" t="s">
        <v>289</v>
      </c>
      <c r="I67" s="219" t="s">
        <v>39</v>
      </c>
      <c r="J67" s="203" t="s">
        <v>289</v>
      </c>
      <c r="K67" s="167" t="s">
        <v>289</v>
      </c>
      <c r="L67" s="167" t="s">
        <v>289</v>
      </c>
      <c r="M67" s="167" t="s">
        <v>289</v>
      </c>
    </row>
    <row r="68" spans="1:13" ht="30" customHeight="1" x14ac:dyDescent="0.25">
      <c r="A68" s="458"/>
      <c r="B68" s="458"/>
      <c r="C68" s="458"/>
      <c r="D68" s="461"/>
      <c r="E68" s="199" t="s">
        <v>298</v>
      </c>
      <c r="F68" s="219" t="s">
        <v>289</v>
      </c>
      <c r="G68" s="219" t="s">
        <v>289</v>
      </c>
      <c r="H68" s="218" t="s">
        <v>289</v>
      </c>
      <c r="I68" s="219" t="s">
        <v>39</v>
      </c>
      <c r="J68" s="218" t="s">
        <v>289</v>
      </c>
      <c r="K68" s="167" t="s">
        <v>289</v>
      </c>
      <c r="L68" s="167" t="s">
        <v>289</v>
      </c>
      <c r="M68" s="167" t="s">
        <v>289</v>
      </c>
    </row>
    <row r="69" spans="1:13" ht="30" customHeight="1" x14ac:dyDescent="0.25">
      <c r="A69" s="456" t="s">
        <v>28</v>
      </c>
      <c r="B69" s="456" t="s">
        <v>217</v>
      </c>
      <c r="C69" s="456" t="s">
        <v>268</v>
      </c>
      <c r="D69" s="459" t="s">
        <v>267</v>
      </c>
      <c r="E69" s="449" t="s">
        <v>456</v>
      </c>
      <c r="F69" s="320" t="s">
        <v>263</v>
      </c>
      <c r="G69" s="321" t="s">
        <v>290</v>
      </c>
      <c r="H69" s="321">
        <v>0</v>
      </c>
      <c r="I69" s="321">
        <v>74.8</v>
      </c>
      <c r="J69" s="321">
        <v>0</v>
      </c>
      <c r="K69" s="441">
        <v>0</v>
      </c>
      <c r="L69" s="441">
        <v>2623.92</v>
      </c>
      <c r="M69" s="441">
        <v>0</v>
      </c>
    </row>
    <row r="70" spans="1:13" ht="35.25" customHeight="1" x14ac:dyDescent="0.25">
      <c r="A70" s="457"/>
      <c r="B70" s="457"/>
      <c r="C70" s="457"/>
      <c r="D70" s="460"/>
      <c r="E70" s="450"/>
      <c r="F70" s="320" t="s">
        <v>262</v>
      </c>
      <c r="G70" s="321" t="s">
        <v>261</v>
      </c>
      <c r="H70" s="321">
        <v>0</v>
      </c>
      <c r="I70" s="321">
        <v>5</v>
      </c>
      <c r="J70" s="321">
        <v>0</v>
      </c>
      <c r="K70" s="442"/>
      <c r="L70" s="442"/>
      <c r="M70" s="442"/>
    </row>
    <row r="71" spans="1:13" ht="30" customHeight="1" x14ac:dyDescent="0.25">
      <c r="A71" s="457"/>
      <c r="B71" s="457"/>
      <c r="C71" s="457"/>
      <c r="D71" s="460"/>
      <c r="E71" s="223" t="s">
        <v>266</v>
      </c>
      <c r="F71" s="219" t="s">
        <v>289</v>
      </c>
      <c r="G71" s="219" t="s">
        <v>289</v>
      </c>
      <c r="H71" s="203" t="s">
        <v>289</v>
      </c>
      <c r="I71" s="219" t="s">
        <v>228</v>
      </c>
      <c r="J71" s="203" t="s">
        <v>289</v>
      </c>
      <c r="K71" s="167" t="s">
        <v>289</v>
      </c>
      <c r="L71" s="167" t="s">
        <v>289</v>
      </c>
      <c r="M71" s="167" t="s">
        <v>289</v>
      </c>
    </row>
    <row r="72" spans="1:13" ht="30" customHeight="1" x14ac:dyDescent="0.25">
      <c r="A72" s="457"/>
      <c r="B72" s="457"/>
      <c r="C72" s="457"/>
      <c r="D72" s="460"/>
      <c r="E72" s="223" t="s">
        <v>265</v>
      </c>
      <c r="F72" s="219" t="s">
        <v>289</v>
      </c>
      <c r="G72" s="219" t="s">
        <v>289</v>
      </c>
      <c r="H72" s="203" t="s">
        <v>289</v>
      </c>
      <c r="I72" s="219" t="s">
        <v>39</v>
      </c>
      <c r="J72" s="203" t="s">
        <v>289</v>
      </c>
      <c r="K72" s="167" t="s">
        <v>289</v>
      </c>
      <c r="L72" s="167" t="s">
        <v>289</v>
      </c>
      <c r="M72" s="167" t="s">
        <v>289</v>
      </c>
    </row>
    <row r="73" spans="1:13" ht="30" customHeight="1" x14ac:dyDescent="0.25">
      <c r="A73" s="458"/>
      <c r="B73" s="458"/>
      <c r="C73" s="458"/>
      <c r="D73" s="461"/>
      <c r="E73" s="199" t="s">
        <v>298</v>
      </c>
      <c r="F73" s="219" t="s">
        <v>289</v>
      </c>
      <c r="G73" s="219" t="s">
        <v>289</v>
      </c>
      <c r="H73" s="218" t="s">
        <v>289</v>
      </c>
      <c r="I73" s="219" t="s">
        <v>39</v>
      </c>
      <c r="J73" s="218" t="s">
        <v>289</v>
      </c>
      <c r="K73" s="167" t="s">
        <v>289</v>
      </c>
      <c r="L73" s="167" t="s">
        <v>289</v>
      </c>
      <c r="M73" s="167" t="s">
        <v>289</v>
      </c>
    </row>
    <row r="74" spans="1:13" ht="30" customHeight="1" x14ac:dyDescent="0.25">
      <c r="A74" s="456" t="s">
        <v>28</v>
      </c>
      <c r="B74" s="456" t="s">
        <v>217</v>
      </c>
      <c r="C74" s="456" t="s">
        <v>268</v>
      </c>
      <c r="D74" s="459" t="s">
        <v>267</v>
      </c>
      <c r="E74" s="449" t="s">
        <v>455</v>
      </c>
      <c r="F74" s="320" t="s">
        <v>263</v>
      </c>
      <c r="G74" s="321" t="s">
        <v>290</v>
      </c>
      <c r="H74" s="321">
        <v>0</v>
      </c>
      <c r="I74" s="321">
        <v>274.39999999999998</v>
      </c>
      <c r="J74" s="321">
        <v>0</v>
      </c>
      <c r="K74" s="441">
        <v>0</v>
      </c>
      <c r="L74" s="441">
        <v>9549.1200000000008</v>
      </c>
      <c r="M74" s="441">
        <v>0</v>
      </c>
    </row>
    <row r="75" spans="1:13" ht="30" customHeight="1" x14ac:dyDescent="0.25">
      <c r="A75" s="457"/>
      <c r="B75" s="457"/>
      <c r="C75" s="457"/>
      <c r="D75" s="460"/>
      <c r="E75" s="450"/>
      <c r="F75" s="320" t="s">
        <v>262</v>
      </c>
      <c r="G75" s="321" t="s">
        <v>261</v>
      </c>
      <c r="H75" s="321">
        <v>0</v>
      </c>
      <c r="I75" s="321">
        <v>18</v>
      </c>
      <c r="J75" s="321">
        <v>0</v>
      </c>
      <c r="K75" s="442"/>
      <c r="L75" s="442"/>
      <c r="M75" s="442"/>
    </row>
    <row r="76" spans="1:13" ht="30" customHeight="1" x14ac:dyDescent="0.25">
      <c r="A76" s="457"/>
      <c r="B76" s="457"/>
      <c r="C76" s="457"/>
      <c r="D76" s="460"/>
      <c r="E76" s="223" t="s">
        <v>266</v>
      </c>
      <c r="F76" s="219" t="s">
        <v>289</v>
      </c>
      <c r="G76" s="219" t="s">
        <v>289</v>
      </c>
      <c r="H76" s="203" t="s">
        <v>289</v>
      </c>
      <c r="I76" s="219" t="s">
        <v>228</v>
      </c>
      <c r="J76" s="203" t="s">
        <v>289</v>
      </c>
      <c r="K76" s="167" t="s">
        <v>289</v>
      </c>
      <c r="L76" s="167" t="s">
        <v>289</v>
      </c>
      <c r="M76" s="167" t="s">
        <v>289</v>
      </c>
    </row>
    <row r="77" spans="1:13" ht="30" customHeight="1" x14ac:dyDescent="0.25">
      <c r="A77" s="457"/>
      <c r="B77" s="457"/>
      <c r="C77" s="457"/>
      <c r="D77" s="460"/>
      <c r="E77" s="223" t="s">
        <v>265</v>
      </c>
      <c r="F77" s="219" t="s">
        <v>289</v>
      </c>
      <c r="G77" s="219" t="s">
        <v>289</v>
      </c>
      <c r="H77" s="203" t="s">
        <v>289</v>
      </c>
      <c r="I77" s="219" t="s">
        <v>39</v>
      </c>
      <c r="J77" s="203" t="s">
        <v>289</v>
      </c>
      <c r="K77" s="167" t="s">
        <v>289</v>
      </c>
      <c r="L77" s="167" t="s">
        <v>289</v>
      </c>
      <c r="M77" s="167" t="s">
        <v>289</v>
      </c>
    </row>
    <row r="78" spans="1:13" ht="30" customHeight="1" x14ac:dyDescent="0.25">
      <c r="A78" s="458"/>
      <c r="B78" s="458"/>
      <c r="C78" s="458"/>
      <c r="D78" s="461"/>
      <c r="E78" s="199" t="s">
        <v>298</v>
      </c>
      <c r="F78" s="219" t="s">
        <v>289</v>
      </c>
      <c r="G78" s="219" t="s">
        <v>289</v>
      </c>
      <c r="H78" s="218" t="s">
        <v>289</v>
      </c>
      <c r="I78" s="219" t="s">
        <v>39</v>
      </c>
      <c r="J78" s="218" t="s">
        <v>289</v>
      </c>
      <c r="K78" s="167" t="s">
        <v>289</v>
      </c>
      <c r="L78" s="167" t="s">
        <v>289</v>
      </c>
      <c r="M78" s="167" t="s">
        <v>289</v>
      </c>
    </row>
    <row r="79" spans="1:13" ht="30" customHeight="1" x14ac:dyDescent="0.25">
      <c r="A79" s="456" t="s">
        <v>28</v>
      </c>
      <c r="B79" s="456" t="s">
        <v>217</v>
      </c>
      <c r="C79" s="456" t="s">
        <v>268</v>
      </c>
      <c r="D79" s="459" t="s">
        <v>267</v>
      </c>
      <c r="E79" s="449" t="s">
        <v>454</v>
      </c>
      <c r="F79" s="320" t="s">
        <v>263</v>
      </c>
      <c r="G79" s="321" t="s">
        <v>290</v>
      </c>
      <c r="H79" s="321">
        <v>0</v>
      </c>
      <c r="I79" s="321">
        <v>427.2</v>
      </c>
      <c r="J79" s="321">
        <v>0</v>
      </c>
      <c r="K79" s="441">
        <v>0</v>
      </c>
      <c r="L79" s="441">
        <v>14866.56</v>
      </c>
      <c r="M79" s="441">
        <v>0</v>
      </c>
    </row>
    <row r="80" spans="1:13" ht="30" customHeight="1" x14ac:dyDescent="0.25">
      <c r="A80" s="457"/>
      <c r="B80" s="457"/>
      <c r="C80" s="457"/>
      <c r="D80" s="460"/>
      <c r="E80" s="450"/>
      <c r="F80" s="320" t="s">
        <v>262</v>
      </c>
      <c r="G80" s="321" t="s">
        <v>261</v>
      </c>
      <c r="H80" s="321">
        <v>0</v>
      </c>
      <c r="I80" s="321">
        <v>35</v>
      </c>
      <c r="J80" s="321">
        <v>0</v>
      </c>
      <c r="K80" s="442"/>
      <c r="L80" s="442"/>
      <c r="M80" s="442"/>
    </row>
    <row r="81" spans="1:13" ht="30" customHeight="1" x14ac:dyDescent="0.25">
      <c r="A81" s="457"/>
      <c r="B81" s="457"/>
      <c r="C81" s="457"/>
      <c r="D81" s="460"/>
      <c r="E81" s="223" t="s">
        <v>266</v>
      </c>
      <c r="F81" s="219" t="s">
        <v>289</v>
      </c>
      <c r="G81" s="219" t="s">
        <v>289</v>
      </c>
      <c r="H81" s="203" t="s">
        <v>289</v>
      </c>
      <c r="I81" s="219" t="s">
        <v>228</v>
      </c>
      <c r="J81" s="203" t="s">
        <v>289</v>
      </c>
      <c r="K81" s="167" t="s">
        <v>289</v>
      </c>
      <c r="L81" s="167" t="s">
        <v>289</v>
      </c>
      <c r="M81" s="167" t="s">
        <v>289</v>
      </c>
    </row>
    <row r="82" spans="1:13" ht="30" customHeight="1" x14ac:dyDescent="0.25">
      <c r="A82" s="457"/>
      <c r="B82" s="457"/>
      <c r="C82" s="457"/>
      <c r="D82" s="460"/>
      <c r="E82" s="223" t="s">
        <v>265</v>
      </c>
      <c r="F82" s="219" t="s">
        <v>289</v>
      </c>
      <c r="G82" s="219" t="s">
        <v>289</v>
      </c>
      <c r="H82" s="203" t="s">
        <v>289</v>
      </c>
      <c r="I82" s="219" t="s">
        <v>39</v>
      </c>
      <c r="J82" s="203" t="s">
        <v>289</v>
      </c>
      <c r="K82" s="167" t="s">
        <v>289</v>
      </c>
      <c r="L82" s="167" t="s">
        <v>289</v>
      </c>
      <c r="M82" s="167" t="s">
        <v>289</v>
      </c>
    </row>
    <row r="83" spans="1:13" ht="30" customHeight="1" x14ac:dyDescent="0.25">
      <c r="A83" s="458"/>
      <c r="B83" s="458"/>
      <c r="C83" s="458"/>
      <c r="D83" s="461"/>
      <c r="E83" s="199" t="s">
        <v>298</v>
      </c>
      <c r="F83" s="219" t="s">
        <v>289</v>
      </c>
      <c r="G83" s="219" t="s">
        <v>289</v>
      </c>
      <c r="H83" s="218" t="s">
        <v>289</v>
      </c>
      <c r="I83" s="219" t="s">
        <v>39</v>
      </c>
      <c r="J83" s="218" t="s">
        <v>289</v>
      </c>
      <c r="K83" s="167" t="s">
        <v>289</v>
      </c>
      <c r="L83" s="167" t="s">
        <v>289</v>
      </c>
      <c r="M83" s="167" t="s">
        <v>289</v>
      </c>
    </row>
    <row r="84" spans="1:13" ht="30" customHeight="1" x14ac:dyDescent="0.25">
      <c r="A84" s="456" t="s">
        <v>28</v>
      </c>
      <c r="B84" s="456" t="s">
        <v>217</v>
      </c>
      <c r="C84" s="456" t="s">
        <v>268</v>
      </c>
      <c r="D84" s="459" t="s">
        <v>267</v>
      </c>
      <c r="E84" s="449" t="s">
        <v>453</v>
      </c>
      <c r="F84" s="320" t="s">
        <v>263</v>
      </c>
      <c r="G84" s="321" t="s">
        <v>290</v>
      </c>
      <c r="H84" s="321">
        <v>0</v>
      </c>
      <c r="I84" s="321">
        <v>284.3</v>
      </c>
      <c r="J84" s="321">
        <v>0</v>
      </c>
      <c r="K84" s="441">
        <v>0</v>
      </c>
      <c r="L84" s="441">
        <v>9893.64</v>
      </c>
      <c r="M84" s="441">
        <v>0</v>
      </c>
    </row>
    <row r="85" spans="1:13" ht="30" customHeight="1" x14ac:dyDescent="0.25">
      <c r="A85" s="457"/>
      <c r="B85" s="457"/>
      <c r="C85" s="457"/>
      <c r="D85" s="460"/>
      <c r="E85" s="450"/>
      <c r="F85" s="320" t="s">
        <v>262</v>
      </c>
      <c r="G85" s="321" t="s">
        <v>261</v>
      </c>
      <c r="H85" s="321">
        <v>0</v>
      </c>
      <c r="I85" s="321">
        <v>18</v>
      </c>
      <c r="J85" s="321">
        <v>0</v>
      </c>
      <c r="K85" s="442"/>
      <c r="L85" s="442"/>
      <c r="M85" s="442"/>
    </row>
    <row r="86" spans="1:13" ht="30" customHeight="1" x14ac:dyDescent="0.25">
      <c r="A86" s="457"/>
      <c r="B86" s="457"/>
      <c r="C86" s="457"/>
      <c r="D86" s="460"/>
      <c r="E86" s="223" t="s">
        <v>266</v>
      </c>
      <c r="F86" s="219" t="s">
        <v>289</v>
      </c>
      <c r="G86" s="219" t="s">
        <v>289</v>
      </c>
      <c r="H86" s="203" t="s">
        <v>289</v>
      </c>
      <c r="I86" s="219" t="s">
        <v>228</v>
      </c>
      <c r="J86" s="203" t="s">
        <v>289</v>
      </c>
      <c r="K86" s="167" t="s">
        <v>289</v>
      </c>
      <c r="L86" s="167" t="s">
        <v>289</v>
      </c>
      <c r="M86" s="167" t="s">
        <v>289</v>
      </c>
    </row>
    <row r="87" spans="1:13" ht="30" customHeight="1" x14ac:dyDescent="0.25">
      <c r="A87" s="457"/>
      <c r="B87" s="457"/>
      <c r="C87" s="457"/>
      <c r="D87" s="460"/>
      <c r="E87" s="223" t="s">
        <v>265</v>
      </c>
      <c r="F87" s="219" t="s">
        <v>289</v>
      </c>
      <c r="G87" s="219" t="s">
        <v>289</v>
      </c>
      <c r="H87" s="203" t="s">
        <v>289</v>
      </c>
      <c r="I87" s="219" t="s">
        <v>39</v>
      </c>
      <c r="J87" s="203" t="s">
        <v>289</v>
      </c>
      <c r="K87" s="167" t="s">
        <v>289</v>
      </c>
      <c r="L87" s="167" t="s">
        <v>289</v>
      </c>
      <c r="M87" s="167" t="s">
        <v>289</v>
      </c>
    </row>
    <row r="88" spans="1:13" ht="30" customHeight="1" x14ac:dyDescent="0.25">
      <c r="A88" s="458"/>
      <c r="B88" s="458"/>
      <c r="C88" s="458"/>
      <c r="D88" s="461"/>
      <c r="E88" s="199" t="s">
        <v>298</v>
      </c>
      <c r="F88" s="219" t="s">
        <v>289</v>
      </c>
      <c r="G88" s="219" t="s">
        <v>289</v>
      </c>
      <c r="H88" s="218" t="s">
        <v>289</v>
      </c>
      <c r="I88" s="219" t="s">
        <v>39</v>
      </c>
      <c r="J88" s="218" t="s">
        <v>289</v>
      </c>
      <c r="K88" s="167" t="s">
        <v>289</v>
      </c>
      <c r="L88" s="167" t="s">
        <v>289</v>
      </c>
      <c r="M88" s="167" t="s">
        <v>289</v>
      </c>
    </row>
    <row r="89" spans="1:13" ht="30" customHeight="1" x14ac:dyDescent="0.25">
      <c r="A89" s="456" t="s">
        <v>28</v>
      </c>
      <c r="B89" s="456" t="s">
        <v>217</v>
      </c>
      <c r="C89" s="456" t="s">
        <v>268</v>
      </c>
      <c r="D89" s="459" t="s">
        <v>267</v>
      </c>
      <c r="E89" s="449" t="s">
        <v>452</v>
      </c>
      <c r="F89" s="320" t="s">
        <v>263</v>
      </c>
      <c r="G89" s="321" t="s">
        <v>290</v>
      </c>
      <c r="H89" s="321">
        <v>0</v>
      </c>
      <c r="I89" s="321">
        <v>0</v>
      </c>
      <c r="J89" s="321">
        <v>150.81</v>
      </c>
      <c r="K89" s="441">
        <v>0</v>
      </c>
      <c r="L89" s="441">
        <v>0</v>
      </c>
      <c r="M89" s="441">
        <v>6096.96</v>
      </c>
    </row>
    <row r="90" spans="1:13" ht="30" customHeight="1" x14ac:dyDescent="0.25">
      <c r="A90" s="457"/>
      <c r="B90" s="457"/>
      <c r="C90" s="457"/>
      <c r="D90" s="460"/>
      <c r="E90" s="450"/>
      <c r="F90" s="320" t="s">
        <v>262</v>
      </c>
      <c r="G90" s="321" t="s">
        <v>261</v>
      </c>
      <c r="H90" s="321">
        <v>0</v>
      </c>
      <c r="I90" s="321">
        <v>0</v>
      </c>
      <c r="J90" s="321">
        <v>10</v>
      </c>
      <c r="K90" s="442"/>
      <c r="L90" s="442"/>
      <c r="M90" s="442"/>
    </row>
    <row r="91" spans="1:13" ht="30" customHeight="1" x14ac:dyDescent="0.25">
      <c r="A91" s="457"/>
      <c r="B91" s="457"/>
      <c r="C91" s="457"/>
      <c r="D91" s="460"/>
      <c r="E91" s="223" t="s">
        <v>266</v>
      </c>
      <c r="F91" s="219" t="s">
        <v>289</v>
      </c>
      <c r="G91" s="219" t="s">
        <v>289</v>
      </c>
      <c r="H91" s="203" t="s">
        <v>289</v>
      </c>
      <c r="I91" s="167" t="s">
        <v>289</v>
      </c>
      <c r="J91" s="219" t="s">
        <v>228</v>
      </c>
      <c r="K91" s="167" t="s">
        <v>289</v>
      </c>
      <c r="L91" s="167" t="s">
        <v>289</v>
      </c>
      <c r="M91" s="167" t="s">
        <v>289</v>
      </c>
    </row>
    <row r="92" spans="1:13" ht="30" customHeight="1" x14ac:dyDescent="0.25">
      <c r="A92" s="457"/>
      <c r="B92" s="457"/>
      <c r="C92" s="457"/>
      <c r="D92" s="460"/>
      <c r="E92" s="223" t="s">
        <v>265</v>
      </c>
      <c r="F92" s="219" t="s">
        <v>289</v>
      </c>
      <c r="G92" s="219" t="s">
        <v>289</v>
      </c>
      <c r="H92" s="203" t="s">
        <v>289</v>
      </c>
      <c r="I92" s="167" t="s">
        <v>289</v>
      </c>
      <c r="J92" s="219" t="s">
        <v>39</v>
      </c>
      <c r="K92" s="167" t="s">
        <v>289</v>
      </c>
      <c r="L92" s="167" t="s">
        <v>289</v>
      </c>
      <c r="M92" s="167" t="s">
        <v>289</v>
      </c>
    </row>
    <row r="93" spans="1:13" ht="30" customHeight="1" x14ac:dyDescent="0.25">
      <c r="A93" s="458"/>
      <c r="B93" s="458"/>
      <c r="C93" s="458"/>
      <c r="D93" s="461"/>
      <c r="E93" s="199" t="s">
        <v>298</v>
      </c>
      <c r="F93" s="219" t="s">
        <v>289</v>
      </c>
      <c r="G93" s="219" t="s">
        <v>289</v>
      </c>
      <c r="H93" s="218" t="s">
        <v>289</v>
      </c>
      <c r="I93" s="167" t="s">
        <v>289</v>
      </c>
      <c r="J93" s="219" t="s">
        <v>39</v>
      </c>
      <c r="K93" s="167" t="s">
        <v>289</v>
      </c>
      <c r="L93" s="167" t="s">
        <v>289</v>
      </c>
      <c r="M93" s="167" t="s">
        <v>289</v>
      </c>
    </row>
    <row r="94" spans="1:13" ht="30" customHeight="1" x14ac:dyDescent="0.25">
      <c r="A94" s="456" t="s">
        <v>28</v>
      </c>
      <c r="B94" s="456" t="s">
        <v>217</v>
      </c>
      <c r="C94" s="456" t="s">
        <v>268</v>
      </c>
      <c r="D94" s="459" t="s">
        <v>267</v>
      </c>
      <c r="E94" s="449" t="s">
        <v>451</v>
      </c>
      <c r="F94" s="320" t="s">
        <v>263</v>
      </c>
      <c r="G94" s="321" t="s">
        <v>290</v>
      </c>
      <c r="H94" s="321">
        <v>0</v>
      </c>
      <c r="I94" s="321">
        <v>0</v>
      </c>
      <c r="J94" s="321">
        <v>275.39999999999998</v>
      </c>
      <c r="K94" s="441">
        <v>0</v>
      </c>
      <c r="L94" s="441">
        <v>0</v>
      </c>
      <c r="M94" s="441">
        <v>9583.92</v>
      </c>
    </row>
    <row r="95" spans="1:13" ht="30" customHeight="1" x14ac:dyDescent="0.25">
      <c r="A95" s="457"/>
      <c r="B95" s="457"/>
      <c r="C95" s="457"/>
      <c r="D95" s="460"/>
      <c r="E95" s="450"/>
      <c r="F95" s="320" t="s">
        <v>262</v>
      </c>
      <c r="G95" s="321" t="s">
        <v>261</v>
      </c>
      <c r="H95" s="321">
        <v>0</v>
      </c>
      <c r="I95" s="321">
        <v>0</v>
      </c>
      <c r="J95" s="321">
        <v>10</v>
      </c>
      <c r="K95" s="442"/>
      <c r="L95" s="442"/>
      <c r="M95" s="442"/>
    </row>
    <row r="96" spans="1:13" ht="30" customHeight="1" x14ac:dyDescent="0.25">
      <c r="A96" s="457"/>
      <c r="B96" s="457"/>
      <c r="C96" s="457"/>
      <c r="D96" s="460"/>
      <c r="E96" s="223" t="s">
        <v>266</v>
      </c>
      <c r="F96" s="219" t="s">
        <v>289</v>
      </c>
      <c r="G96" s="219" t="s">
        <v>289</v>
      </c>
      <c r="H96" s="203" t="s">
        <v>289</v>
      </c>
      <c r="I96" s="219" t="s">
        <v>289</v>
      </c>
      <c r="J96" s="203" t="s">
        <v>228</v>
      </c>
      <c r="K96" s="167" t="s">
        <v>289</v>
      </c>
      <c r="L96" s="167" t="s">
        <v>289</v>
      </c>
      <c r="M96" s="167" t="s">
        <v>289</v>
      </c>
    </row>
    <row r="97" spans="1:13" ht="30" customHeight="1" x14ac:dyDescent="0.25">
      <c r="A97" s="457"/>
      <c r="B97" s="457"/>
      <c r="C97" s="457"/>
      <c r="D97" s="460"/>
      <c r="E97" s="223" t="s">
        <v>265</v>
      </c>
      <c r="F97" s="219" t="s">
        <v>289</v>
      </c>
      <c r="G97" s="219" t="s">
        <v>289</v>
      </c>
      <c r="H97" s="203" t="s">
        <v>289</v>
      </c>
      <c r="I97" s="219" t="s">
        <v>289</v>
      </c>
      <c r="J97" s="203" t="s">
        <v>39</v>
      </c>
      <c r="K97" s="167" t="s">
        <v>289</v>
      </c>
      <c r="L97" s="167" t="s">
        <v>289</v>
      </c>
      <c r="M97" s="167" t="s">
        <v>289</v>
      </c>
    </row>
    <row r="98" spans="1:13" ht="30" customHeight="1" x14ac:dyDescent="0.25">
      <c r="A98" s="458"/>
      <c r="B98" s="458"/>
      <c r="C98" s="458"/>
      <c r="D98" s="461"/>
      <c r="E98" s="199" t="s">
        <v>298</v>
      </c>
      <c r="F98" s="219" t="s">
        <v>289</v>
      </c>
      <c r="G98" s="219" t="s">
        <v>289</v>
      </c>
      <c r="H98" s="218" t="s">
        <v>289</v>
      </c>
      <c r="I98" s="219" t="s">
        <v>289</v>
      </c>
      <c r="J98" s="218" t="s">
        <v>39</v>
      </c>
      <c r="K98" s="167" t="s">
        <v>289</v>
      </c>
      <c r="L98" s="167" t="s">
        <v>289</v>
      </c>
      <c r="M98" s="167" t="s">
        <v>289</v>
      </c>
    </row>
    <row r="99" spans="1:13" ht="30" customHeight="1" x14ac:dyDescent="0.25">
      <c r="A99" s="456" t="s">
        <v>28</v>
      </c>
      <c r="B99" s="456" t="s">
        <v>217</v>
      </c>
      <c r="C99" s="456" t="s">
        <v>268</v>
      </c>
      <c r="D99" s="459" t="s">
        <v>267</v>
      </c>
      <c r="E99" s="449" t="s">
        <v>450</v>
      </c>
      <c r="F99" s="320" t="s">
        <v>263</v>
      </c>
      <c r="G99" s="321" t="s">
        <v>290</v>
      </c>
      <c r="H99" s="321">
        <v>0</v>
      </c>
      <c r="I99" s="321">
        <v>0</v>
      </c>
      <c r="J99" s="321">
        <v>277.39999999999998</v>
      </c>
      <c r="K99" s="441">
        <v>0</v>
      </c>
      <c r="L99" s="441">
        <v>0</v>
      </c>
      <c r="M99" s="441">
        <v>9653.52</v>
      </c>
    </row>
    <row r="100" spans="1:13" ht="30" customHeight="1" x14ac:dyDescent="0.25">
      <c r="A100" s="457"/>
      <c r="B100" s="457"/>
      <c r="C100" s="457"/>
      <c r="D100" s="460"/>
      <c r="E100" s="450"/>
      <c r="F100" s="320" t="s">
        <v>262</v>
      </c>
      <c r="G100" s="321" t="s">
        <v>261</v>
      </c>
      <c r="H100" s="321">
        <v>0</v>
      </c>
      <c r="I100" s="321">
        <v>0</v>
      </c>
      <c r="J100" s="321">
        <v>17</v>
      </c>
      <c r="K100" s="442"/>
      <c r="L100" s="442"/>
      <c r="M100" s="442"/>
    </row>
    <row r="101" spans="1:13" ht="30" customHeight="1" x14ac:dyDescent="0.25">
      <c r="A101" s="457"/>
      <c r="B101" s="457"/>
      <c r="C101" s="457"/>
      <c r="D101" s="460"/>
      <c r="E101" s="223" t="s">
        <v>266</v>
      </c>
      <c r="F101" s="219" t="s">
        <v>289</v>
      </c>
      <c r="G101" s="219" t="s">
        <v>289</v>
      </c>
      <c r="H101" s="203" t="s">
        <v>289</v>
      </c>
      <c r="I101" s="219" t="s">
        <v>289</v>
      </c>
      <c r="J101" s="203" t="s">
        <v>228</v>
      </c>
      <c r="K101" s="167" t="s">
        <v>289</v>
      </c>
      <c r="L101" s="167" t="s">
        <v>289</v>
      </c>
      <c r="M101" s="167" t="s">
        <v>289</v>
      </c>
    </row>
    <row r="102" spans="1:13" ht="30" customHeight="1" x14ac:dyDescent="0.25">
      <c r="A102" s="457"/>
      <c r="B102" s="457"/>
      <c r="C102" s="457"/>
      <c r="D102" s="460"/>
      <c r="E102" s="223" t="s">
        <v>265</v>
      </c>
      <c r="F102" s="219" t="s">
        <v>289</v>
      </c>
      <c r="G102" s="219" t="s">
        <v>289</v>
      </c>
      <c r="H102" s="203" t="s">
        <v>289</v>
      </c>
      <c r="I102" s="219" t="s">
        <v>289</v>
      </c>
      <c r="J102" s="203" t="s">
        <v>39</v>
      </c>
      <c r="K102" s="167" t="s">
        <v>289</v>
      </c>
      <c r="L102" s="167" t="s">
        <v>289</v>
      </c>
      <c r="M102" s="167" t="s">
        <v>289</v>
      </c>
    </row>
    <row r="103" spans="1:13" ht="30" customHeight="1" x14ac:dyDescent="0.25">
      <c r="A103" s="458"/>
      <c r="B103" s="458"/>
      <c r="C103" s="458"/>
      <c r="D103" s="461"/>
      <c r="E103" s="199" t="s">
        <v>298</v>
      </c>
      <c r="F103" s="219" t="s">
        <v>289</v>
      </c>
      <c r="G103" s="219" t="s">
        <v>289</v>
      </c>
      <c r="H103" s="218" t="s">
        <v>289</v>
      </c>
      <c r="I103" s="219" t="s">
        <v>289</v>
      </c>
      <c r="J103" s="218" t="s">
        <v>39</v>
      </c>
      <c r="K103" s="167" t="s">
        <v>289</v>
      </c>
      <c r="L103" s="167" t="s">
        <v>289</v>
      </c>
      <c r="M103" s="167" t="s">
        <v>289</v>
      </c>
    </row>
    <row r="104" spans="1:13" ht="30" customHeight="1" x14ac:dyDescent="0.25">
      <c r="A104" s="456" t="s">
        <v>28</v>
      </c>
      <c r="B104" s="456" t="s">
        <v>217</v>
      </c>
      <c r="C104" s="456" t="s">
        <v>268</v>
      </c>
      <c r="D104" s="459" t="s">
        <v>267</v>
      </c>
      <c r="E104" s="449" t="s">
        <v>449</v>
      </c>
      <c r="F104" s="320" t="s">
        <v>263</v>
      </c>
      <c r="G104" s="321" t="s">
        <v>290</v>
      </c>
      <c r="H104" s="321">
        <v>0</v>
      </c>
      <c r="I104" s="321">
        <v>0</v>
      </c>
      <c r="J104" s="321">
        <v>324.60000000000002</v>
      </c>
      <c r="K104" s="441">
        <v>0</v>
      </c>
      <c r="L104" s="441">
        <v>0</v>
      </c>
      <c r="M104" s="441">
        <v>11296.08</v>
      </c>
    </row>
    <row r="105" spans="1:13" ht="30" customHeight="1" x14ac:dyDescent="0.25">
      <c r="A105" s="457"/>
      <c r="B105" s="457"/>
      <c r="C105" s="457"/>
      <c r="D105" s="460"/>
      <c r="E105" s="450"/>
      <c r="F105" s="320" t="s">
        <v>262</v>
      </c>
      <c r="G105" s="321" t="s">
        <v>261</v>
      </c>
      <c r="H105" s="321">
        <v>0</v>
      </c>
      <c r="I105" s="321">
        <v>0</v>
      </c>
      <c r="J105" s="321">
        <v>22</v>
      </c>
      <c r="K105" s="442"/>
      <c r="L105" s="442"/>
      <c r="M105" s="442"/>
    </row>
    <row r="106" spans="1:13" ht="30" customHeight="1" x14ac:dyDescent="0.25">
      <c r="A106" s="457"/>
      <c r="B106" s="457"/>
      <c r="C106" s="457"/>
      <c r="D106" s="460"/>
      <c r="E106" s="223" t="s">
        <v>266</v>
      </c>
      <c r="F106" s="219" t="s">
        <v>289</v>
      </c>
      <c r="G106" s="219" t="s">
        <v>289</v>
      </c>
      <c r="H106" s="203" t="s">
        <v>289</v>
      </c>
      <c r="I106" s="219" t="s">
        <v>289</v>
      </c>
      <c r="J106" s="203" t="s">
        <v>228</v>
      </c>
      <c r="K106" s="167" t="s">
        <v>289</v>
      </c>
      <c r="L106" s="167" t="s">
        <v>289</v>
      </c>
      <c r="M106" s="167" t="s">
        <v>289</v>
      </c>
    </row>
    <row r="107" spans="1:13" ht="30" customHeight="1" x14ac:dyDescent="0.25">
      <c r="A107" s="457"/>
      <c r="B107" s="457"/>
      <c r="C107" s="457"/>
      <c r="D107" s="460"/>
      <c r="E107" s="223" t="s">
        <v>265</v>
      </c>
      <c r="F107" s="219" t="s">
        <v>289</v>
      </c>
      <c r="G107" s="219" t="s">
        <v>289</v>
      </c>
      <c r="H107" s="203" t="s">
        <v>289</v>
      </c>
      <c r="I107" s="219" t="s">
        <v>289</v>
      </c>
      <c r="J107" s="203" t="s">
        <v>39</v>
      </c>
      <c r="K107" s="167" t="s">
        <v>289</v>
      </c>
      <c r="L107" s="167" t="s">
        <v>289</v>
      </c>
      <c r="M107" s="167" t="s">
        <v>289</v>
      </c>
    </row>
    <row r="108" spans="1:13" ht="30" customHeight="1" x14ac:dyDescent="0.25">
      <c r="A108" s="458"/>
      <c r="B108" s="458"/>
      <c r="C108" s="458"/>
      <c r="D108" s="461"/>
      <c r="E108" s="199" t="s">
        <v>298</v>
      </c>
      <c r="F108" s="219" t="s">
        <v>289</v>
      </c>
      <c r="G108" s="219" t="s">
        <v>289</v>
      </c>
      <c r="H108" s="218" t="s">
        <v>289</v>
      </c>
      <c r="I108" s="219" t="s">
        <v>289</v>
      </c>
      <c r="J108" s="218" t="s">
        <v>39</v>
      </c>
      <c r="K108" s="167" t="s">
        <v>289</v>
      </c>
      <c r="L108" s="167" t="s">
        <v>289</v>
      </c>
      <c r="M108" s="167" t="s">
        <v>289</v>
      </c>
    </row>
    <row r="109" spans="1:13" ht="30" customHeight="1" x14ac:dyDescent="0.25">
      <c r="A109" s="453" t="s">
        <v>28</v>
      </c>
      <c r="B109" s="453" t="s">
        <v>19</v>
      </c>
      <c r="C109" s="453" t="s">
        <v>19</v>
      </c>
      <c r="D109" s="453" t="s">
        <v>19</v>
      </c>
      <c r="E109" s="454" t="s">
        <v>393</v>
      </c>
      <c r="F109" s="168" t="s">
        <v>263</v>
      </c>
      <c r="G109" s="169" t="s">
        <v>290</v>
      </c>
      <c r="H109" s="170">
        <f>H111</f>
        <v>46.2</v>
      </c>
      <c r="I109" s="170">
        <v>0</v>
      </c>
      <c r="J109" s="170">
        <v>0</v>
      </c>
      <c r="K109" s="451">
        <f>K111+K115+K119+K123+K127+K131+K135+K139+K143+K147+K152+K159</f>
        <v>0</v>
      </c>
      <c r="L109" s="451">
        <f>L111+L115+L119+L123+L127+L131+L135+L139+L143+L147+L152+L159</f>
        <v>0</v>
      </c>
      <c r="M109" s="451">
        <f>M111+M115+M119+M123+M127+M131+M135+M139+M143+M147+M152+M159</f>
        <v>0</v>
      </c>
    </row>
    <row r="110" spans="1:13" ht="37.5" customHeight="1" x14ac:dyDescent="0.25">
      <c r="A110" s="452"/>
      <c r="B110" s="452"/>
      <c r="C110" s="452"/>
      <c r="D110" s="452"/>
      <c r="E110" s="455"/>
      <c r="F110" s="168" t="s">
        <v>262</v>
      </c>
      <c r="G110" s="169" t="s">
        <v>261</v>
      </c>
      <c r="H110" s="169">
        <f>H112</f>
        <v>1</v>
      </c>
      <c r="I110" s="169">
        <v>0</v>
      </c>
      <c r="J110" s="169">
        <v>0</v>
      </c>
      <c r="K110" s="452"/>
      <c r="L110" s="452"/>
      <c r="M110" s="452"/>
    </row>
    <row r="111" spans="1:13" ht="30" customHeight="1" x14ac:dyDescent="0.25">
      <c r="A111" s="456" t="s">
        <v>28</v>
      </c>
      <c r="B111" s="456" t="s">
        <v>217</v>
      </c>
      <c r="C111" s="456" t="s">
        <v>19</v>
      </c>
      <c r="D111" s="459" t="s">
        <v>267</v>
      </c>
      <c r="E111" s="462" t="s">
        <v>299</v>
      </c>
      <c r="F111" s="320" t="s">
        <v>263</v>
      </c>
      <c r="G111" s="321" t="s">
        <v>290</v>
      </c>
      <c r="H111" s="322">
        <v>46.2</v>
      </c>
      <c r="I111" s="321">
        <v>0</v>
      </c>
      <c r="J111" s="321">
        <v>0</v>
      </c>
      <c r="K111" s="441">
        <v>0</v>
      </c>
      <c r="L111" s="441">
        <v>0</v>
      </c>
      <c r="M111" s="441">
        <v>0</v>
      </c>
    </row>
    <row r="112" spans="1:13" ht="35.25" customHeight="1" x14ac:dyDescent="0.25">
      <c r="A112" s="457"/>
      <c r="B112" s="457"/>
      <c r="C112" s="457"/>
      <c r="D112" s="460"/>
      <c r="E112" s="463"/>
      <c r="F112" s="320" t="s">
        <v>262</v>
      </c>
      <c r="G112" s="321" t="s">
        <v>261</v>
      </c>
      <c r="H112" s="321">
        <v>1</v>
      </c>
      <c r="I112" s="321">
        <v>0</v>
      </c>
      <c r="J112" s="321">
        <v>0</v>
      </c>
      <c r="K112" s="464"/>
      <c r="L112" s="464"/>
      <c r="M112" s="464"/>
    </row>
    <row r="113" spans="1:13" ht="30" customHeight="1" x14ac:dyDescent="0.25">
      <c r="A113" s="458"/>
      <c r="B113" s="458"/>
      <c r="C113" s="458"/>
      <c r="D113" s="461"/>
      <c r="E113" s="217" t="s">
        <v>300</v>
      </c>
      <c r="F113" s="219" t="s">
        <v>289</v>
      </c>
      <c r="G113" s="219" t="s">
        <v>289</v>
      </c>
      <c r="H113" s="219" t="s">
        <v>37</v>
      </c>
      <c r="I113" s="219" t="s">
        <v>289</v>
      </c>
      <c r="J113" s="218" t="s">
        <v>289</v>
      </c>
      <c r="K113" s="171" t="s">
        <v>289</v>
      </c>
      <c r="L113" s="171" t="s">
        <v>289</v>
      </c>
      <c r="M113" s="171" t="s">
        <v>289</v>
      </c>
    </row>
    <row r="114" spans="1:13" ht="30" customHeight="1" x14ac:dyDescent="0.25">
      <c r="A114" s="453" t="s">
        <v>28</v>
      </c>
      <c r="B114" s="453" t="s">
        <v>19</v>
      </c>
      <c r="C114" s="453" t="s">
        <v>19</v>
      </c>
      <c r="D114" s="453" t="s">
        <v>19</v>
      </c>
      <c r="E114" s="454" t="s">
        <v>264</v>
      </c>
      <c r="F114" s="168" t="s">
        <v>263</v>
      </c>
      <c r="G114" s="169" t="s">
        <v>290</v>
      </c>
      <c r="H114" s="169">
        <f t="shared" ref="H114:J115" si="0">H116+H119+H122</f>
        <v>192.4</v>
      </c>
      <c r="I114" s="169">
        <f t="shared" si="0"/>
        <v>0</v>
      </c>
      <c r="J114" s="169">
        <f t="shared" si="0"/>
        <v>0</v>
      </c>
      <c r="K114" s="451">
        <f>K116</f>
        <v>0</v>
      </c>
      <c r="L114" s="451">
        <f>L116</f>
        <v>0</v>
      </c>
      <c r="M114" s="451">
        <f>M116</f>
        <v>0</v>
      </c>
    </row>
    <row r="115" spans="1:13" ht="37.5" customHeight="1" x14ac:dyDescent="0.25">
      <c r="A115" s="452"/>
      <c r="B115" s="452"/>
      <c r="C115" s="452"/>
      <c r="D115" s="452"/>
      <c r="E115" s="455"/>
      <c r="F115" s="168" t="s">
        <v>262</v>
      </c>
      <c r="G115" s="169" t="s">
        <v>261</v>
      </c>
      <c r="H115" s="169">
        <f t="shared" si="0"/>
        <v>13</v>
      </c>
      <c r="I115" s="169">
        <f t="shared" si="0"/>
        <v>0</v>
      </c>
      <c r="J115" s="169">
        <f t="shared" si="0"/>
        <v>0</v>
      </c>
      <c r="K115" s="452"/>
      <c r="L115" s="452"/>
      <c r="M115" s="452"/>
    </row>
    <row r="116" spans="1:13" ht="30" customHeight="1" x14ac:dyDescent="0.25">
      <c r="A116" s="443" t="s">
        <v>28</v>
      </c>
      <c r="B116" s="443" t="s">
        <v>217</v>
      </c>
      <c r="C116" s="443" t="s">
        <v>19</v>
      </c>
      <c r="D116" s="444" t="s">
        <v>267</v>
      </c>
      <c r="E116" s="449" t="s">
        <v>301</v>
      </c>
      <c r="F116" s="320" t="s">
        <v>263</v>
      </c>
      <c r="G116" s="321" t="s">
        <v>290</v>
      </c>
      <c r="H116" s="321">
        <v>32.1</v>
      </c>
      <c r="I116" s="321">
        <v>0</v>
      </c>
      <c r="J116" s="321">
        <v>0</v>
      </c>
      <c r="K116" s="441">
        <v>0</v>
      </c>
      <c r="L116" s="441">
        <v>0</v>
      </c>
      <c r="M116" s="441">
        <v>0</v>
      </c>
    </row>
    <row r="117" spans="1:13" ht="36.75" customHeight="1" x14ac:dyDescent="0.25">
      <c r="A117" s="443"/>
      <c r="B117" s="443"/>
      <c r="C117" s="443"/>
      <c r="D117" s="444"/>
      <c r="E117" s="450"/>
      <c r="F117" s="320" t="s">
        <v>262</v>
      </c>
      <c r="G117" s="321" t="s">
        <v>261</v>
      </c>
      <c r="H117" s="321">
        <v>4</v>
      </c>
      <c r="I117" s="321">
        <v>0</v>
      </c>
      <c r="J117" s="321">
        <v>0</v>
      </c>
      <c r="K117" s="442"/>
      <c r="L117" s="442"/>
      <c r="M117" s="442"/>
    </row>
    <row r="118" spans="1:13" s="207" customFormat="1" ht="30" customHeight="1" x14ac:dyDescent="0.25">
      <c r="A118" s="443"/>
      <c r="B118" s="443"/>
      <c r="C118" s="443"/>
      <c r="D118" s="444"/>
      <c r="E118" s="206" t="s">
        <v>300</v>
      </c>
      <c r="F118" s="285" t="s">
        <v>289</v>
      </c>
      <c r="G118" s="285" t="s">
        <v>289</v>
      </c>
      <c r="H118" s="285" t="s">
        <v>228</v>
      </c>
      <c r="I118" s="219" t="s">
        <v>289</v>
      </c>
      <c r="J118" s="218" t="s">
        <v>289</v>
      </c>
      <c r="K118" s="167" t="s">
        <v>289</v>
      </c>
      <c r="L118" s="167" t="s">
        <v>289</v>
      </c>
      <c r="M118" s="167" t="s">
        <v>289</v>
      </c>
    </row>
    <row r="119" spans="1:13" ht="30" customHeight="1" x14ac:dyDescent="0.25">
      <c r="A119" s="443" t="s">
        <v>28</v>
      </c>
      <c r="B119" s="443" t="s">
        <v>217</v>
      </c>
      <c r="C119" s="443" t="s">
        <v>19</v>
      </c>
      <c r="D119" s="444" t="s">
        <v>267</v>
      </c>
      <c r="E119" s="449" t="s">
        <v>302</v>
      </c>
      <c r="F119" s="320" t="s">
        <v>263</v>
      </c>
      <c r="G119" s="321" t="s">
        <v>290</v>
      </c>
      <c r="H119" s="321">
        <v>40.200000000000003</v>
      </c>
      <c r="I119" s="321">
        <v>0</v>
      </c>
      <c r="J119" s="321">
        <v>0</v>
      </c>
      <c r="K119" s="441">
        <v>0</v>
      </c>
      <c r="L119" s="441">
        <v>0</v>
      </c>
      <c r="M119" s="441">
        <v>0</v>
      </c>
    </row>
    <row r="120" spans="1:13" ht="36.75" customHeight="1" x14ac:dyDescent="0.25">
      <c r="A120" s="443"/>
      <c r="B120" s="443"/>
      <c r="C120" s="443"/>
      <c r="D120" s="444"/>
      <c r="E120" s="450"/>
      <c r="F120" s="320" t="s">
        <v>262</v>
      </c>
      <c r="G120" s="321" t="s">
        <v>261</v>
      </c>
      <c r="H120" s="321">
        <v>2</v>
      </c>
      <c r="I120" s="321">
        <v>0</v>
      </c>
      <c r="J120" s="321">
        <v>0</v>
      </c>
      <c r="K120" s="442"/>
      <c r="L120" s="442"/>
      <c r="M120" s="442"/>
    </row>
    <row r="121" spans="1:13" s="207" customFormat="1" ht="30" customHeight="1" x14ac:dyDescent="0.25">
      <c r="A121" s="443"/>
      <c r="B121" s="443"/>
      <c r="C121" s="443"/>
      <c r="D121" s="444"/>
      <c r="E121" s="206" t="s">
        <v>300</v>
      </c>
      <c r="F121" s="285" t="s">
        <v>289</v>
      </c>
      <c r="G121" s="285" t="s">
        <v>289</v>
      </c>
      <c r="H121" s="285" t="s">
        <v>228</v>
      </c>
      <c r="I121" s="219" t="s">
        <v>289</v>
      </c>
      <c r="J121" s="218" t="s">
        <v>289</v>
      </c>
      <c r="K121" s="167" t="s">
        <v>289</v>
      </c>
      <c r="L121" s="167" t="s">
        <v>289</v>
      </c>
      <c r="M121" s="167" t="s">
        <v>289</v>
      </c>
    </row>
    <row r="122" spans="1:13" ht="30" customHeight="1" x14ac:dyDescent="0.25">
      <c r="A122" s="443" t="s">
        <v>28</v>
      </c>
      <c r="B122" s="443" t="s">
        <v>217</v>
      </c>
      <c r="C122" s="443" t="s">
        <v>19</v>
      </c>
      <c r="D122" s="444" t="s">
        <v>267</v>
      </c>
      <c r="E122" s="445" t="s">
        <v>303</v>
      </c>
      <c r="F122" s="320" t="s">
        <v>263</v>
      </c>
      <c r="G122" s="321" t="s">
        <v>290</v>
      </c>
      <c r="H122" s="321">
        <v>120.1</v>
      </c>
      <c r="I122" s="321">
        <v>0</v>
      </c>
      <c r="J122" s="321">
        <v>0</v>
      </c>
      <c r="K122" s="447">
        <v>0</v>
      </c>
      <c r="L122" s="447">
        <v>0</v>
      </c>
      <c r="M122" s="447">
        <v>0</v>
      </c>
    </row>
    <row r="123" spans="1:13" ht="32.25" customHeight="1" x14ac:dyDescent="0.25">
      <c r="A123" s="443"/>
      <c r="B123" s="443"/>
      <c r="C123" s="443"/>
      <c r="D123" s="444"/>
      <c r="E123" s="446"/>
      <c r="F123" s="320" t="s">
        <v>262</v>
      </c>
      <c r="G123" s="321" t="s">
        <v>261</v>
      </c>
      <c r="H123" s="321">
        <v>7</v>
      </c>
      <c r="I123" s="321">
        <v>0</v>
      </c>
      <c r="J123" s="321">
        <v>0</v>
      </c>
      <c r="K123" s="448"/>
      <c r="L123" s="448"/>
      <c r="M123" s="448"/>
    </row>
    <row r="124" spans="1:13" s="207" customFormat="1" ht="30" customHeight="1" x14ac:dyDescent="0.25">
      <c r="A124" s="443"/>
      <c r="B124" s="443"/>
      <c r="C124" s="443"/>
      <c r="D124" s="444"/>
      <c r="E124" s="208" t="s">
        <v>300</v>
      </c>
      <c r="F124" s="285" t="s">
        <v>289</v>
      </c>
      <c r="G124" s="285" t="s">
        <v>289</v>
      </c>
      <c r="H124" s="285" t="s">
        <v>228</v>
      </c>
      <c r="I124" s="219" t="s">
        <v>289</v>
      </c>
      <c r="J124" s="218" t="s">
        <v>289</v>
      </c>
      <c r="K124" s="167" t="s">
        <v>289</v>
      </c>
      <c r="L124" s="167" t="s">
        <v>289</v>
      </c>
      <c r="M124" s="167" t="s">
        <v>289</v>
      </c>
    </row>
  </sheetData>
  <autoFilter ref="A9:N9"/>
  <mergeCells count="234">
    <mergeCell ref="L94:L95"/>
    <mergeCell ref="M94:M95"/>
    <mergeCell ref="A99:A103"/>
    <mergeCell ref="B99:B103"/>
    <mergeCell ref="C99:C103"/>
    <mergeCell ref="D99:D103"/>
    <mergeCell ref="E99:E100"/>
    <mergeCell ref="K99:K100"/>
    <mergeCell ref="L99:L100"/>
    <mergeCell ref="M99:M100"/>
    <mergeCell ref="A94:A98"/>
    <mergeCell ref="B94:B98"/>
    <mergeCell ref="C94:C98"/>
    <mergeCell ref="D94:D98"/>
    <mergeCell ref="E94:E95"/>
    <mergeCell ref="K94:K95"/>
    <mergeCell ref="L84:L85"/>
    <mergeCell ref="M84:M85"/>
    <mergeCell ref="A89:A93"/>
    <mergeCell ref="B89:B93"/>
    <mergeCell ref="C89:C93"/>
    <mergeCell ref="D89:D93"/>
    <mergeCell ref="E89:E90"/>
    <mergeCell ref="K89:K90"/>
    <mergeCell ref="L89:L90"/>
    <mergeCell ref="M89:M90"/>
    <mergeCell ref="A84:A88"/>
    <mergeCell ref="B84:B88"/>
    <mergeCell ref="C84:C88"/>
    <mergeCell ref="D84:D88"/>
    <mergeCell ref="E84:E85"/>
    <mergeCell ref="K84:K85"/>
    <mergeCell ref="L74:L75"/>
    <mergeCell ref="M74:M75"/>
    <mergeCell ref="A79:A83"/>
    <mergeCell ref="B79:B83"/>
    <mergeCell ref="C79:C83"/>
    <mergeCell ref="D79:D83"/>
    <mergeCell ref="E79:E80"/>
    <mergeCell ref="K79:K80"/>
    <mergeCell ref="L79:L80"/>
    <mergeCell ref="M79:M80"/>
    <mergeCell ref="A74:A78"/>
    <mergeCell ref="B74:B78"/>
    <mergeCell ref="C74:C78"/>
    <mergeCell ref="D74:D78"/>
    <mergeCell ref="E74:E75"/>
    <mergeCell ref="K74:K75"/>
    <mergeCell ref="L64:L65"/>
    <mergeCell ref="M64:M65"/>
    <mergeCell ref="A69:A73"/>
    <mergeCell ref="B69:B73"/>
    <mergeCell ref="C69:C73"/>
    <mergeCell ref="D69:D73"/>
    <mergeCell ref="E69:E70"/>
    <mergeCell ref="K69:K70"/>
    <mergeCell ref="L69:L70"/>
    <mergeCell ref="M69:M70"/>
    <mergeCell ref="A64:A68"/>
    <mergeCell ref="B64:B68"/>
    <mergeCell ref="C64:C68"/>
    <mergeCell ref="D64:D68"/>
    <mergeCell ref="E64:E65"/>
    <mergeCell ref="K64:K65"/>
    <mergeCell ref="K1:M4"/>
    <mergeCell ref="A5:M5"/>
    <mergeCell ref="A6:M6"/>
    <mergeCell ref="A7:A8"/>
    <mergeCell ref="B7:B8"/>
    <mergeCell ref="C7:C8"/>
    <mergeCell ref="D7:D8"/>
    <mergeCell ref="E7:E8"/>
    <mergeCell ref="L54:L55"/>
    <mergeCell ref="M54:M55"/>
    <mergeCell ref="F7:J7"/>
    <mergeCell ref="K7:M7"/>
    <mergeCell ref="L11:L12"/>
    <mergeCell ref="M11:M12"/>
    <mergeCell ref="A17:A20"/>
    <mergeCell ref="B17:B20"/>
    <mergeCell ref="C17:C20"/>
    <mergeCell ref="D17:D20"/>
    <mergeCell ref="E17:E18"/>
    <mergeCell ref="K17:K18"/>
    <mergeCell ref="A11:A12"/>
    <mergeCell ref="B11:B12"/>
    <mergeCell ref="C11:C12"/>
    <mergeCell ref="D11:D12"/>
    <mergeCell ref="E11:E12"/>
    <mergeCell ref="K11:K12"/>
    <mergeCell ref="A13:A16"/>
    <mergeCell ref="B13:B16"/>
    <mergeCell ref="C13:C16"/>
    <mergeCell ref="D13:D16"/>
    <mergeCell ref="E13:E14"/>
    <mergeCell ref="K13:K14"/>
    <mergeCell ref="L13:L14"/>
    <mergeCell ref="M13:M14"/>
    <mergeCell ref="A25:A28"/>
    <mergeCell ref="B25:B28"/>
    <mergeCell ref="C25:C28"/>
    <mergeCell ref="D25:D28"/>
    <mergeCell ref="E25:E26"/>
    <mergeCell ref="K25:K26"/>
    <mergeCell ref="L17:L18"/>
    <mergeCell ref="M17:M18"/>
    <mergeCell ref="A21:A24"/>
    <mergeCell ref="B21:B24"/>
    <mergeCell ref="C21:C24"/>
    <mergeCell ref="D21:D24"/>
    <mergeCell ref="E21:E22"/>
    <mergeCell ref="K21:K22"/>
    <mergeCell ref="L21:L22"/>
    <mergeCell ref="M21:M22"/>
    <mergeCell ref="L25:L26"/>
    <mergeCell ref="M25:M26"/>
    <mergeCell ref="A29:A32"/>
    <mergeCell ref="B29:B32"/>
    <mergeCell ref="C29:C32"/>
    <mergeCell ref="D29:D32"/>
    <mergeCell ref="E29:E30"/>
    <mergeCell ref="K29:K30"/>
    <mergeCell ref="L29:L30"/>
    <mergeCell ref="M29:M30"/>
    <mergeCell ref="L33:L34"/>
    <mergeCell ref="M33:M34"/>
    <mergeCell ref="A37:A40"/>
    <mergeCell ref="B37:B40"/>
    <mergeCell ref="C37:C40"/>
    <mergeCell ref="D37:D40"/>
    <mergeCell ref="E37:E38"/>
    <mergeCell ref="K37:K38"/>
    <mergeCell ref="L37:L38"/>
    <mergeCell ref="M37:M38"/>
    <mergeCell ref="A33:A36"/>
    <mergeCell ref="B33:B36"/>
    <mergeCell ref="C33:C36"/>
    <mergeCell ref="D33:D36"/>
    <mergeCell ref="E33:E34"/>
    <mergeCell ref="K33:K34"/>
    <mergeCell ref="L41:L42"/>
    <mergeCell ref="M41:M42"/>
    <mergeCell ref="A45:A48"/>
    <mergeCell ref="B45:B48"/>
    <mergeCell ref="C45:C48"/>
    <mergeCell ref="D45:D48"/>
    <mergeCell ref="E45:E46"/>
    <mergeCell ref="K45:K46"/>
    <mergeCell ref="L45:L46"/>
    <mergeCell ref="M45:M46"/>
    <mergeCell ref="A41:A44"/>
    <mergeCell ref="B41:B44"/>
    <mergeCell ref="C41:C44"/>
    <mergeCell ref="D41:D44"/>
    <mergeCell ref="E41:E42"/>
    <mergeCell ref="K41:K42"/>
    <mergeCell ref="L49:L50"/>
    <mergeCell ref="M49:M50"/>
    <mergeCell ref="A59:A63"/>
    <mergeCell ref="B59:B63"/>
    <mergeCell ref="C59:C63"/>
    <mergeCell ref="D59:D63"/>
    <mergeCell ref="E59:E60"/>
    <mergeCell ref="K59:K60"/>
    <mergeCell ref="A49:A53"/>
    <mergeCell ref="B49:B53"/>
    <mergeCell ref="C49:C53"/>
    <mergeCell ref="D49:D53"/>
    <mergeCell ref="E49:E50"/>
    <mergeCell ref="K49:K50"/>
    <mergeCell ref="L59:L60"/>
    <mergeCell ref="M59:M60"/>
    <mergeCell ref="A54:A58"/>
    <mergeCell ref="B54:B58"/>
    <mergeCell ref="C54:C58"/>
    <mergeCell ref="D54:D58"/>
    <mergeCell ref="E54:E55"/>
    <mergeCell ref="K54:K55"/>
    <mergeCell ref="A111:A113"/>
    <mergeCell ref="B111:B113"/>
    <mergeCell ref="C111:C113"/>
    <mergeCell ref="D111:D113"/>
    <mergeCell ref="E111:E112"/>
    <mergeCell ref="K111:K112"/>
    <mergeCell ref="L111:L112"/>
    <mergeCell ref="M111:M112"/>
    <mergeCell ref="A104:A108"/>
    <mergeCell ref="B104:B108"/>
    <mergeCell ref="C104:C108"/>
    <mergeCell ref="D104:D108"/>
    <mergeCell ref="E104:E105"/>
    <mergeCell ref="K104:K105"/>
    <mergeCell ref="L109:L110"/>
    <mergeCell ref="M109:M110"/>
    <mergeCell ref="A109:A110"/>
    <mergeCell ref="B109:B110"/>
    <mergeCell ref="C109:C110"/>
    <mergeCell ref="D109:D110"/>
    <mergeCell ref="E109:E110"/>
    <mergeCell ref="K109:K110"/>
    <mergeCell ref="L104:L105"/>
    <mergeCell ref="M104:M105"/>
    <mergeCell ref="L114:L115"/>
    <mergeCell ref="M114:M115"/>
    <mergeCell ref="A116:A118"/>
    <mergeCell ref="B116:B118"/>
    <mergeCell ref="C116:C118"/>
    <mergeCell ref="D116:D118"/>
    <mergeCell ref="E116:E117"/>
    <mergeCell ref="K116:K117"/>
    <mergeCell ref="L116:L117"/>
    <mergeCell ref="M116:M117"/>
    <mergeCell ref="A114:A115"/>
    <mergeCell ref="B114:B115"/>
    <mergeCell ref="C114:C115"/>
    <mergeCell ref="D114:D115"/>
    <mergeCell ref="E114:E115"/>
    <mergeCell ref="K114:K115"/>
    <mergeCell ref="L119:L120"/>
    <mergeCell ref="M119:M120"/>
    <mergeCell ref="A122:A124"/>
    <mergeCell ref="B122:B124"/>
    <mergeCell ref="C122:C124"/>
    <mergeCell ref="D122:D124"/>
    <mergeCell ref="E122:E123"/>
    <mergeCell ref="K122:K123"/>
    <mergeCell ref="L122:L123"/>
    <mergeCell ref="M122:M123"/>
    <mergeCell ref="A119:A121"/>
    <mergeCell ref="B119:B121"/>
    <mergeCell ref="C119:C121"/>
    <mergeCell ref="D119:D121"/>
    <mergeCell ref="E119:E120"/>
    <mergeCell ref="K119:K120"/>
  </mergeCells>
  <pageMargins left="0.31496062992125984" right="0.11811023622047245" top="0.39370078740157483" bottom="0.39370078740157483" header="0.31496062992125984" footer="0.31496062992125984"/>
  <pageSetup paperSize="9" scale="51" fitToHeight="0" orientation="landscape" r:id="rId1"/>
  <headerFooter differentFirst="1">
    <oddHeader>&amp;C&amp;P</oddHeader>
  </headerFooter>
  <rowBreaks count="3" manualBreakCount="3">
    <brk id="32" max="16383" man="1"/>
    <brk id="63" max="16383" man="1"/>
    <brk id="98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5"/>
  <sheetViews>
    <sheetView view="pageBreakPreview" topLeftCell="C1" zoomScale="85" zoomScaleNormal="68" zoomScaleSheetLayoutView="85" zoomScalePageLayoutView="70" workbookViewId="0">
      <selection activeCell="J1" sqref="J1:M1"/>
    </sheetView>
  </sheetViews>
  <sheetFormatPr defaultColWidth="8.7109375" defaultRowHeight="15.75" x14ac:dyDescent="0.25"/>
  <cols>
    <col min="1" max="1" width="16.5703125" style="19" customWidth="1"/>
    <col min="2" max="2" width="15.7109375" style="19" customWidth="1"/>
    <col min="3" max="3" width="15.140625" style="19" customWidth="1"/>
    <col min="4" max="4" width="18.42578125" style="19" customWidth="1"/>
    <col min="5" max="5" width="67.140625" style="19" customWidth="1"/>
    <col min="6" max="6" width="28.85546875" style="19" customWidth="1"/>
    <col min="7" max="7" width="11" style="19" customWidth="1"/>
    <col min="8" max="13" width="15.7109375" style="19" customWidth="1"/>
    <col min="14" max="14" width="80.42578125" style="21" hidden="1" customWidth="1"/>
    <col min="15" max="15" width="10.28515625" style="18" hidden="1" customWidth="1"/>
    <col min="16" max="17" width="11.5703125" style="18" hidden="1" customWidth="1"/>
    <col min="18" max="18" width="10.28515625" style="18" hidden="1" customWidth="1"/>
    <col min="19" max="20" width="8.7109375" style="18" hidden="1" bestFit="1" customWidth="1"/>
    <col min="21" max="21" width="9.140625" style="18" hidden="1" customWidth="1"/>
    <col min="22" max="23" width="10.28515625" style="18" hidden="1" customWidth="1"/>
    <col min="24" max="24" width="25.5703125" style="18" hidden="1" customWidth="1"/>
    <col min="25" max="25" width="26.85546875" style="18" customWidth="1"/>
    <col min="26" max="26" width="17.28515625" style="18" customWidth="1"/>
    <col min="27" max="27" width="16" style="18" customWidth="1"/>
    <col min="28" max="28" width="13.5703125" style="18" customWidth="1"/>
    <col min="29" max="29" width="8.7109375" style="18" bestFit="1" customWidth="1"/>
    <col min="30" max="30" width="12.28515625" style="18" bestFit="1" customWidth="1"/>
    <col min="31" max="31" width="9.140625" style="18" bestFit="1" customWidth="1"/>
    <col min="32" max="42" width="8.7109375" style="18" bestFit="1" customWidth="1"/>
    <col min="43" max="43" width="8.7109375" style="19" bestFit="1" customWidth="1"/>
    <col min="44" max="16384" width="8.7109375" style="19"/>
  </cols>
  <sheetData>
    <row r="1" spans="1:43" s="18" customFormat="1" ht="144.75" customHeight="1" x14ac:dyDescent="0.3">
      <c r="A1" s="15"/>
      <c r="B1" s="16"/>
      <c r="C1" s="16"/>
      <c r="D1" s="16"/>
      <c r="E1" s="16"/>
      <c r="F1" s="16"/>
      <c r="G1" s="16"/>
      <c r="H1" s="16"/>
      <c r="I1" s="16"/>
      <c r="J1" s="483" t="s">
        <v>329</v>
      </c>
      <c r="K1" s="483"/>
      <c r="L1" s="483"/>
      <c r="M1" s="483"/>
      <c r="N1" s="17"/>
      <c r="AQ1" s="19"/>
    </row>
    <row r="2" spans="1:43" s="18" customFormat="1" ht="18.75" customHeight="1" x14ac:dyDescent="0.25">
      <c r="A2" s="484" t="s">
        <v>0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20"/>
      <c r="AQ2" s="19"/>
    </row>
    <row r="3" spans="1:43" s="18" customFormat="1" ht="18.75" customHeight="1" x14ac:dyDescent="0.25">
      <c r="A3" s="484" t="s">
        <v>513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21"/>
      <c r="AQ3" s="19"/>
    </row>
    <row r="4" spans="1:43" s="18" customFormat="1" ht="18.75" customHeight="1" x14ac:dyDescent="0.25">
      <c r="A4" s="484" t="s">
        <v>2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21"/>
      <c r="AQ4" s="19"/>
    </row>
    <row r="5" spans="1:43" ht="10.5" customHeight="1" x14ac:dyDescent="0.25"/>
    <row r="6" spans="1:43" s="18" customFormat="1" ht="81.75" customHeight="1" x14ac:dyDescent="0.25">
      <c r="A6" s="485" t="s">
        <v>3</v>
      </c>
      <c r="B6" s="485" t="s">
        <v>4</v>
      </c>
      <c r="C6" s="485" t="s">
        <v>333</v>
      </c>
      <c r="D6" s="485" t="s">
        <v>6</v>
      </c>
      <c r="E6" s="485" t="s">
        <v>7</v>
      </c>
      <c r="F6" s="485" t="s">
        <v>8</v>
      </c>
      <c r="G6" s="488"/>
      <c r="H6" s="489"/>
      <c r="I6" s="489"/>
      <c r="J6" s="490"/>
      <c r="K6" s="489" t="s">
        <v>9</v>
      </c>
      <c r="L6" s="489"/>
      <c r="M6" s="490"/>
      <c r="N6" s="491" t="s">
        <v>10</v>
      </c>
      <c r="O6" s="494" t="s">
        <v>11</v>
      </c>
      <c r="P6" s="495"/>
      <c r="Q6" s="495"/>
      <c r="R6" s="494"/>
      <c r="T6" s="491" t="s">
        <v>12</v>
      </c>
      <c r="U6" s="495"/>
      <c r="V6" s="495"/>
      <c r="W6" s="494"/>
      <c r="AQ6" s="19"/>
    </row>
    <row r="7" spans="1:43" s="18" customFormat="1" ht="23.25" customHeight="1" x14ac:dyDescent="0.25">
      <c r="A7" s="486"/>
      <c r="B7" s="486"/>
      <c r="C7" s="486"/>
      <c r="D7" s="486"/>
      <c r="E7" s="486"/>
      <c r="F7" s="485" t="s">
        <v>13</v>
      </c>
      <c r="G7" s="496" t="s">
        <v>14</v>
      </c>
      <c r="H7" s="498" t="s">
        <v>15</v>
      </c>
      <c r="I7" s="498"/>
      <c r="J7" s="498"/>
      <c r="K7" s="502"/>
      <c r="L7" s="502"/>
      <c r="M7" s="503"/>
      <c r="N7" s="492"/>
      <c r="O7" s="22"/>
      <c r="P7" s="23"/>
      <c r="Q7" s="23"/>
      <c r="R7" s="23"/>
      <c r="T7" s="23"/>
      <c r="U7" s="23"/>
      <c r="V7" s="23"/>
      <c r="W7" s="23"/>
      <c r="AQ7" s="19"/>
    </row>
    <row r="8" spans="1:43" s="18" customFormat="1" ht="22.5" customHeight="1" x14ac:dyDescent="0.25">
      <c r="A8" s="486"/>
      <c r="B8" s="486"/>
      <c r="C8" s="486"/>
      <c r="D8" s="486"/>
      <c r="E8" s="486"/>
      <c r="F8" s="486"/>
      <c r="G8" s="497"/>
      <c r="H8" s="498"/>
      <c r="I8" s="498"/>
      <c r="J8" s="498"/>
      <c r="K8" s="504"/>
      <c r="L8" s="504"/>
      <c r="M8" s="505"/>
      <c r="N8" s="493"/>
      <c r="O8" s="22"/>
      <c r="P8" s="23"/>
      <c r="Q8" s="23"/>
      <c r="R8" s="23"/>
      <c r="T8" s="23"/>
      <c r="U8" s="23"/>
      <c r="V8" s="23"/>
      <c r="W8" s="23"/>
      <c r="AQ8" s="19"/>
    </row>
    <row r="9" spans="1:43" s="18" customFormat="1" ht="43.5" customHeight="1" thickBot="1" x14ac:dyDescent="0.3">
      <c r="A9" s="487"/>
      <c r="B9" s="487"/>
      <c r="C9" s="487"/>
      <c r="D9" s="487"/>
      <c r="E9" s="487"/>
      <c r="F9" s="487"/>
      <c r="G9" s="487"/>
      <c r="H9" s="24" t="s">
        <v>16</v>
      </c>
      <c r="I9" s="24" t="s">
        <v>17</v>
      </c>
      <c r="J9" s="24" t="s">
        <v>18</v>
      </c>
      <c r="K9" s="25" t="s">
        <v>16</v>
      </c>
      <c r="L9" s="25" t="s">
        <v>17</v>
      </c>
      <c r="M9" s="25" t="s">
        <v>18</v>
      </c>
      <c r="N9" s="26"/>
      <c r="O9" s="27">
        <v>2020</v>
      </c>
      <c r="P9" s="28">
        <v>2021</v>
      </c>
      <c r="Q9" s="28">
        <v>2022</v>
      </c>
      <c r="R9" s="28">
        <v>2023</v>
      </c>
      <c r="T9" s="28">
        <v>2020</v>
      </c>
      <c r="U9" s="28">
        <v>2021</v>
      </c>
      <c r="V9" s="28">
        <v>2022</v>
      </c>
      <c r="W9" s="28">
        <v>2023</v>
      </c>
      <c r="Y9" s="29"/>
      <c r="Z9" s="29"/>
      <c r="AA9" s="29"/>
      <c r="AQ9" s="19"/>
    </row>
    <row r="10" spans="1:43" s="18" customFormat="1" ht="16.5" thickBot="1" x14ac:dyDescent="0.3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6"/>
      <c r="Y10" s="29"/>
      <c r="Z10" s="29"/>
      <c r="AA10" s="30"/>
      <c r="AQ10" s="19"/>
    </row>
    <row r="11" spans="1:43" s="18" customFormat="1" ht="27.75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85" t="s">
        <v>20</v>
      </c>
      <c r="F11" s="153" t="s">
        <v>289</v>
      </c>
      <c r="G11" s="154" t="s">
        <v>289</v>
      </c>
      <c r="H11" s="154" t="s">
        <v>289</v>
      </c>
      <c r="I11" s="154" t="s">
        <v>289</v>
      </c>
      <c r="J11" s="154" t="s">
        <v>289</v>
      </c>
      <c r="K11" s="83">
        <f>K12</f>
        <v>69731.34</v>
      </c>
      <c r="L11" s="83">
        <f>L12</f>
        <v>0</v>
      </c>
      <c r="M11" s="83">
        <f>M12</f>
        <v>0</v>
      </c>
      <c r="N11" s="26"/>
      <c r="O11" s="31"/>
      <c r="P11" s="31"/>
      <c r="Q11" s="31"/>
      <c r="R11" s="31"/>
      <c r="S11" s="31"/>
      <c r="T11" s="31"/>
      <c r="U11" s="31"/>
      <c r="V11" s="31"/>
      <c r="W11" s="31"/>
      <c r="AA11" s="32"/>
      <c r="AQ11" s="19"/>
    </row>
    <row r="12" spans="1:43" s="18" customFormat="1" ht="57.75" customHeight="1" x14ac:dyDescent="0.25">
      <c r="A12" s="172">
        <v>1</v>
      </c>
      <c r="B12" s="173" t="s">
        <v>514</v>
      </c>
      <c r="C12" s="173" t="s">
        <v>515</v>
      </c>
      <c r="D12" s="173" t="s">
        <v>19</v>
      </c>
      <c r="E12" s="174" t="s">
        <v>516</v>
      </c>
      <c r="F12" s="173" t="s">
        <v>24</v>
      </c>
      <c r="G12" s="173" t="s">
        <v>25</v>
      </c>
      <c r="H12" s="172">
        <v>1</v>
      </c>
      <c r="I12" s="172">
        <v>0</v>
      </c>
      <c r="J12" s="172">
        <v>0</v>
      </c>
      <c r="K12" s="175">
        <v>69731.34</v>
      </c>
      <c r="L12" s="175">
        <v>0</v>
      </c>
      <c r="M12" s="175">
        <v>0</v>
      </c>
      <c r="N12" s="21"/>
      <c r="O12" s="31"/>
      <c r="P12" s="31"/>
      <c r="Q12" s="31"/>
      <c r="R12" s="31"/>
      <c r="S12" s="31"/>
      <c r="T12" s="31"/>
      <c r="U12" s="31"/>
      <c r="V12" s="31"/>
      <c r="W12" s="31"/>
      <c r="AQ12" s="19"/>
    </row>
    <row r="13" spans="1:43" s="18" customFormat="1" ht="20.100000000000001" customHeight="1" x14ac:dyDescent="0.25">
      <c r="A13" s="499">
        <v>1</v>
      </c>
      <c r="B13" s="500" t="s">
        <v>514</v>
      </c>
      <c r="C13" s="500" t="s">
        <v>515</v>
      </c>
      <c r="D13" s="501" t="s">
        <v>199</v>
      </c>
      <c r="E13" s="84" t="s">
        <v>248</v>
      </c>
      <c r="F13" s="154" t="s">
        <v>289</v>
      </c>
      <c r="G13" s="154" t="s">
        <v>289</v>
      </c>
      <c r="H13" s="33" t="s">
        <v>37</v>
      </c>
      <c r="I13" s="154" t="s">
        <v>289</v>
      </c>
      <c r="J13" s="154" t="s">
        <v>289</v>
      </c>
      <c r="K13" s="154" t="s">
        <v>289</v>
      </c>
      <c r="L13" s="154" t="s">
        <v>289</v>
      </c>
      <c r="M13" s="154" t="s">
        <v>289</v>
      </c>
      <c r="N13" s="154" t="s">
        <v>289</v>
      </c>
      <c r="O13" s="154" t="s">
        <v>289</v>
      </c>
      <c r="P13" s="154" t="s">
        <v>289</v>
      </c>
      <c r="Q13" s="154" t="s">
        <v>289</v>
      </c>
      <c r="R13" s="154" t="s">
        <v>289</v>
      </c>
      <c r="S13" s="154" t="s">
        <v>289</v>
      </c>
      <c r="T13" s="154" t="s">
        <v>289</v>
      </c>
      <c r="U13" s="154" t="s">
        <v>289</v>
      </c>
      <c r="V13" s="154" t="s">
        <v>289</v>
      </c>
      <c r="W13" s="154" t="s">
        <v>289</v>
      </c>
      <c r="X13" s="154" t="s">
        <v>289</v>
      </c>
      <c r="AQ13" s="19"/>
    </row>
    <row r="14" spans="1:43" s="18" customFormat="1" ht="20.100000000000001" customHeight="1" x14ac:dyDescent="0.25">
      <c r="A14" s="344"/>
      <c r="B14" s="419"/>
      <c r="C14" s="419"/>
      <c r="D14" s="344"/>
      <c r="E14" s="84" t="s">
        <v>343</v>
      </c>
      <c r="F14" s="154" t="s">
        <v>289</v>
      </c>
      <c r="G14" s="154" t="s">
        <v>289</v>
      </c>
      <c r="H14" s="33" t="s">
        <v>39</v>
      </c>
      <c r="I14" s="154" t="s">
        <v>289</v>
      </c>
      <c r="J14" s="154" t="s">
        <v>289</v>
      </c>
      <c r="K14" s="154" t="s">
        <v>289</v>
      </c>
      <c r="L14" s="154" t="s">
        <v>289</v>
      </c>
      <c r="M14" s="154" t="s">
        <v>289</v>
      </c>
      <c r="N14" s="154" t="s">
        <v>289</v>
      </c>
      <c r="O14" s="154" t="s">
        <v>289</v>
      </c>
      <c r="P14" s="154" t="s">
        <v>289</v>
      </c>
      <c r="Q14" s="154" t="s">
        <v>289</v>
      </c>
      <c r="R14" s="154" t="s">
        <v>289</v>
      </c>
      <c r="S14" s="154" t="s">
        <v>289</v>
      </c>
      <c r="T14" s="154" t="s">
        <v>289</v>
      </c>
      <c r="U14" s="154" t="s">
        <v>289</v>
      </c>
      <c r="V14" s="154" t="s">
        <v>289</v>
      </c>
      <c r="W14" s="154" t="s">
        <v>289</v>
      </c>
      <c r="X14" s="154" t="s">
        <v>289</v>
      </c>
      <c r="AQ14" s="19"/>
    </row>
    <row r="15" spans="1:43" s="18" customFormat="1" ht="20.100000000000001" customHeight="1" x14ac:dyDescent="0.25">
      <c r="A15" s="345"/>
      <c r="B15" s="420"/>
      <c r="C15" s="420"/>
      <c r="D15" s="345"/>
      <c r="E15" s="91" t="s">
        <v>32</v>
      </c>
      <c r="F15" s="154" t="s">
        <v>289</v>
      </c>
      <c r="G15" s="154" t="s">
        <v>289</v>
      </c>
      <c r="H15" s="33" t="s">
        <v>39</v>
      </c>
      <c r="I15" s="154" t="s">
        <v>289</v>
      </c>
      <c r="J15" s="154" t="s">
        <v>289</v>
      </c>
      <c r="K15" s="154" t="s">
        <v>289</v>
      </c>
      <c r="L15" s="154" t="s">
        <v>289</v>
      </c>
      <c r="M15" s="154" t="s">
        <v>289</v>
      </c>
      <c r="N15" s="154" t="s">
        <v>289</v>
      </c>
      <c r="O15" s="154" t="s">
        <v>289</v>
      </c>
      <c r="P15" s="154" t="s">
        <v>289</v>
      </c>
      <c r="Q15" s="154" t="s">
        <v>289</v>
      </c>
      <c r="R15" s="154" t="s">
        <v>289</v>
      </c>
      <c r="S15" s="154" t="s">
        <v>289</v>
      </c>
      <c r="T15" s="154" t="s">
        <v>289</v>
      </c>
      <c r="U15" s="154" t="s">
        <v>289</v>
      </c>
      <c r="V15" s="154" t="s">
        <v>289</v>
      </c>
      <c r="W15" s="154" t="s">
        <v>289</v>
      </c>
      <c r="X15" s="154" t="s">
        <v>289</v>
      </c>
      <c r="AQ15" s="19"/>
    </row>
  </sheetData>
  <autoFilter ref="A1:R15">
    <filterColumn colId="9" showButton="0"/>
    <filterColumn colId="10" showButton="0"/>
    <filterColumn colId="11" showButton="0"/>
  </autoFilter>
  <mergeCells count="21">
    <mergeCell ref="A13:A15"/>
    <mergeCell ref="B13:B15"/>
    <mergeCell ref="C13:C15"/>
    <mergeCell ref="D13:D15"/>
    <mergeCell ref="K6:M8"/>
    <mergeCell ref="N6:N8"/>
    <mergeCell ref="O6:R6"/>
    <mergeCell ref="T6:W6"/>
    <mergeCell ref="F7:F9"/>
    <mergeCell ref="G7:G9"/>
    <mergeCell ref="H7:J8"/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</mergeCells>
  <pageMargins left="0.25" right="0.25" top="0.75" bottom="0.75" header="0.3" footer="0.3"/>
  <pageSetup paperSize="9" scale="53" fitToHeight="0" orientation="landscape" r:id="rId1"/>
  <headerFooter differentFirst="1">
    <oddHeader>&amp;C&amp;"Arial Cyr,обычный"&amp;10&amp;P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view="pageBreakPreview" topLeftCell="A17" zoomScale="85" zoomScaleNormal="60" zoomScaleSheetLayoutView="85" zoomScalePageLayoutView="70" workbookViewId="0">
      <selection activeCell="E21" sqref="E21"/>
    </sheetView>
  </sheetViews>
  <sheetFormatPr defaultColWidth="8.7109375" defaultRowHeight="15.75" x14ac:dyDescent="0.25"/>
  <cols>
    <col min="1" max="1" width="16.5703125" style="19" customWidth="1"/>
    <col min="2" max="2" width="15.7109375" style="19" customWidth="1"/>
    <col min="3" max="3" width="15.140625" style="19" customWidth="1"/>
    <col min="4" max="4" width="18.42578125" style="19" customWidth="1"/>
    <col min="5" max="5" width="67.140625" style="19" customWidth="1"/>
    <col min="6" max="6" width="28.85546875" style="19" customWidth="1"/>
    <col min="7" max="7" width="11" style="19" customWidth="1"/>
    <col min="8" max="13" width="15.7109375" style="19" customWidth="1"/>
    <col min="14" max="14" width="80.42578125" style="21" hidden="1" customWidth="1"/>
    <col min="15" max="15" width="10.28515625" style="18" hidden="1" customWidth="1"/>
    <col min="16" max="17" width="11.5703125" style="18" hidden="1" customWidth="1"/>
    <col min="18" max="18" width="10.28515625" style="18" hidden="1" customWidth="1"/>
    <col min="19" max="20" width="8.7109375" style="18" hidden="1" bestFit="1" customWidth="1"/>
    <col min="21" max="21" width="9.140625" style="18" hidden="1" customWidth="1"/>
    <col min="22" max="23" width="10.28515625" style="18" hidden="1" customWidth="1"/>
    <col min="24" max="24" width="25.5703125" style="18" hidden="1" customWidth="1"/>
    <col min="25" max="35" width="8.7109375" style="18" bestFit="1" customWidth="1"/>
    <col min="36" max="36" width="8.7109375" style="19" bestFit="1" customWidth="1"/>
    <col min="37" max="16384" width="8.7109375" style="19"/>
  </cols>
  <sheetData>
    <row r="1" spans="1:36" s="18" customFormat="1" ht="144.75" customHeight="1" x14ac:dyDescent="0.3">
      <c r="A1" s="15"/>
      <c r="B1" s="16"/>
      <c r="C1" s="16"/>
      <c r="D1" s="16"/>
      <c r="E1" s="16"/>
      <c r="F1" s="16"/>
      <c r="G1" s="16"/>
      <c r="H1" s="16"/>
      <c r="I1" s="16"/>
      <c r="J1" s="483" t="s">
        <v>328</v>
      </c>
      <c r="K1" s="483"/>
      <c r="L1" s="483"/>
      <c r="M1" s="483"/>
      <c r="N1" s="17"/>
      <c r="AJ1" s="19"/>
    </row>
    <row r="2" spans="1:36" s="18" customFormat="1" ht="18.75" customHeight="1" x14ac:dyDescent="0.25">
      <c r="A2" s="484" t="s">
        <v>0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20"/>
      <c r="AJ2" s="19"/>
    </row>
    <row r="3" spans="1:36" s="18" customFormat="1" ht="18.75" customHeight="1" x14ac:dyDescent="0.25">
      <c r="A3" s="484" t="s">
        <v>407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21"/>
      <c r="AJ3" s="19"/>
    </row>
    <row r="4" spans="1:36" s="18" customFormat="1" ht="18.75" customHeight="1" x14ac:dyDescent="0.25">
      <c r="A4" s="484" t="s">
        <v>2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21"/>
      <c r="AJ4" s="19"/>
    </row>
    <row r="5" spans="1:36" ht="10.5" customHeight="1" x14ac:dyDescent="0.25"/>
    <row r="6" spans="1:36" s="18" customFormat="1" ht="81.75" customHeight="1" x14ac:dyDescent="0.25">
      <c r="A6" s="485" t="s">
        <v>3</v>
      </c>
      <c r="B6" s="485" t="s">
        <v>4</v>
      </c>
      <c r="C6" s="485" t="s">
        <v>333</v>
      </c>
      <c r="D6" s="485" t="s">
        <v>6</v>
      </c>
      <c r="E6" s="485" t="s">
        <v>7</v>
      </c>
      <c r="F6" s="485" t="s">
        <v>8</v>
      </c>
      <c r="G6" s="488"/>
      <c r="H6" s="489"/>
      <c r="I6" s="489"/>
      <c r="J6" s="490"/>
      <c r="K6" s="489" t="s">
        <v>9</v>
      </c>
      <c r="L6" s="489"/>
      <c r="M6" s="490"/>
      <c r="N6" s="491" t="s">
        <v>10</v>
      </c>
      <c r="O6" s="494" t="s">
        <v>11</v>
      </c>
      <c r="P6" s="495"/>
      <c r="Q6" s="495"/>
      <c r="R6" s="494"/>
      <c r="T6" s="491" t="s">
        <v>12</v>
      </c>
      <c r="U6" s="495"/>
      <c r="V6" s="495"/>
      <c r="W6" s="494"/>
      <c r="AJ6" s="19"/>
    </row>
    <row r="7" spans="1:36" s="18" customFormat="1" ht="23.25" customHeight="1" x14ac:dyDescent="0.25">
      <c r="A7" s="486"/>
      <c r="B7" s="486"/>
      <c r="C7" s="486"/>
      <c r="D7" s="486"/>
      <c r="E7" s="486"/>
      <c r="F7" s="485" t="s">
        <v>13</v>
      </c>
      <c r="G7" s="496" t="s">
        <v>14</v>
      </c>
      <c r="H7" s="498" t="s">
        <v>15</v>
      </c>
      <c r="I7" s="498"/>
      <c r="J7" s="498"/>
      <c r="K7" s="502"/>
      <c r="L7" s="502"/>
      <c r="M7" s="503"/>
      <c r="N7" s="492"/>
      <c r="O7" s="22"/>
      <c r="P7" s="23"/>
      <c r="Q7" s="23"/>
      <c r="R7" s="23"/>
      <c r="T7" s="23"/>
      <c r="U7" s="23"/>
      <c r="V7" s="23"/>
      <c r="W7" s="23"/>
      <c r="AJ7" s="19"/>
    </row>
    <row r="8" spans="1:36" s="18" customFormat="1" ht="22.5" customHeight="1" x14ac:dyDescent="0.25">
      <c r="A8" s="486"/>
      <c r="B8" s="486"/>
      <c r="C8" s="486"/>
      <c r="D8" s="486"/>
      <c r="E8" s="486"/>
      <c r="F8" s="486"/>
      <c r="G8" s="497"/>
      <c r="H8" s="498"/>
      <c r="I8" s="498"/>
      <c r="J8" s="498"/>
      <c r="K8" s="504"/>
      <c r="L8" s="504"/>
      <c r="M8" s="505"/>
      <c r="N8" s="493"/>
      <c r="O8" s="22"/>
      <c r="P8" s="23"/>
      <c r="Q8" s="23"/>
      <c r="R8" s="23"/>
      <c r="T8" s="23"/>
      <c r="U8" s="23"/>
      <c r="V8" s="23"/>
      <c r="W8" s="23"/>
      <c r="AJ8" s="19"/>
    </row>
    <row r="9" spans="1:36" s="18" customFormat="1" ht="43.5" customHeight="1" x14ac:dyDescent="0.25">
      <c r="A9" s="487"/>
      <c r="B9" s="487"/>
      <c r="C9" s="487"/>
      <c r="D9" s="487"/>
      <c r="E9" s="487"/>
      <c r="F9" s="487"/>
      <c r="G9" s="487"/>
      <c r="H9" s="24" t="s">
        <v>16</v>
      </c>
      <c r="I9" s="24" t="s">
        <v>17</v>
      </c>
      <c r="J9" s="24" t="s">
        <v>18</v>
      </c>
      <c r="K9" s="25" t="s">
        <v>16</v>
      </c>
      <c r="L9" s="25" t="s">
        <v>17</v>
      </c>
      <c r="M9" s="25" t="s">
        <v>18</v>
      </c>
      <c r="N9" s="26"/>
      <c r="O9" s="27">
        <v>2020</v>
      </c>
      <c r="P9" s="28">
        <v>2021</v>
      </c>
      <c r="Q9" s="28">
        <v>2022</v>
      </c>
      <c r="R9" s="28">
        <v>2023</v>
      </c>
      <c r="T9" s="28">
        <v>2020</v>
      </c>
      <c r="U9" s="28">
        <v>2021</v>
      </c>
      <c r="V9" s="28">
        <v>2022</v>
      </c>
      <c r="W9" s="28">
        <v>2023</v>
      </c>
      <c r="AJ9" s="19"/>
    </row>
    <row r="10" spans="1:36" s="18" customFormat="1" x14ac:dyDescent="0.2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26"/>
      <c r="AJ10" s="19"/>
    </row>
    <row r="11" spans="1:36" s="18" customFormat="1" ht="27.75" customHeight="1" x14ac:dyDescent="0.25">
      <c r="A11" s="153" t="s">
        <v>289</v>
      </c>
      <c r="B11" s="153" t="s">
        <v>289</v>
      </c>
      <c r="C11" s="154" t="s">
        <v>289</v>
      </c>
      <c r="D11" s="154" t="s">
        <v>289</v>
      </c>
      <c r="E11" s="282" t="s">
        <v>20</v>
      </c>
      <c r="F11" s="283" t="s">
        <v>289</v>
      </c>
      <c r="G11" s="284" t="s">
        <v>289</v>
      </c>
      <c r="H11" s="284" t="s">
        <v>289</v>
      </c>
      <c r="I11" s="284" t="s">
        <v>289</v>
      </c>
      <c r="J11" s="154" t="s">
        <v>289</v>
      </c>
      <c r="K11" s="83">
        <f>K12</f>
        <v>142857.14000000001</v>
      </c>
      <c r="L11" s="83">
        <f>L12</f>
        <v>142857.13</v>
      </c>
      <c r="M11" s="83">
        <f>M12</f>
        <v>116071</v>
      </c>
      <c r="N11" s="26"/>
      <c r="O11" s="31"/>
      <c r="P11" s="31"/>
      <c r="Q11" s="31"/>
      <c r="R11" s="31"/>
      <c r="S11" s="31"/>
      <c r="T11" s="31"/>
      <c r="U11" s="31"/>
      <c r="V11" s="31"/>
      <c r="W11" s="31"/>
      <c r="AJ11" s="19"/>
    </row>
    <row r="12" spans="1:36" s="89" customFormat="1" ht="57.75" customHeight="1" x14ac:dyDescent="0.25">
      <c r="A12" s="172">
        <v>1</v>
      </c>
      <c r="B12" s="173" t="s">
        <v>380</v>
      </c>
      <c r="C12" s="173" t="s">
        <v>33</v>
      </c>
      <c r="D12" s="173" t="s">
        <v>19</v>
      </c>
      <c r="E12" s="174" t="s">
        <v>34</v>
      </c>
      <c r="F12" s="173" t="s">
        <v>24</v>
      </c>
      <c r="G12" s="173" t="s">
        <v>25</v>
      </c>
      <c r="H12" s="173">
        <f>H13+H17+H21+H25+H33</f>
        <v>4</v>
      </c>
      <c r="I12" s="173" t="s">
        <v>28</v>
      </c>
      <c r="J12" s="173">
        <f>J13+J17+J21+J25+J33</f>
        <v>1</v>
      </c>
      <c r="K12" s="175">
        <f>K13+K17+K21+K25+K33</f>
        <v>142857.14000000001</v>
      </c>
      <c r="L12" s="175">
        <f>L13+L17+L21+L25+L33+L29</f>
        <v>142857.13</v>
      </c>
      <c r="M12" s="175">
        <f>M13+M17+M21+M25+M33</f>
        <v>116071</v>
      </c>
      <c r="N12" s="87"/>
      <c r="O12" s="88"/>
      <c r="P12" s="88"/>
      <c r="Q12" s="88"/>
      <c r="R12" s="88"/>
      <c r="S12" s="88"/>
      <c r="T12" s="88"/>
      <c r="U12" s="88"/>
      <c r="V12" s="88"/>
      <c r="W12" s="88"/>
      <c r="AJ12" s="90"/>
    </row>
    <row r="13" spans="1:36" s="18" customFormat="1" ht="50.1" customHeight="1" x14ac:dyDescent="0.25">
      <c r="A13" s="506">
        <v>1</v>
      </c>
      <c r="B13" s="508" t="s">
        <v>380</v>
      </c>
      <c r="C13" s="508" t="s">
        <v>33</v>
      </c>
      <c r="D13" s="510" t="s">
        <v>36</v>
      </c>
      <c r="E13" s="315" t="s">
        <v>69</v>
      </c>
      <c r="F13" s="316" t="s">
        <v>24</v>
      </c>
      <c r="G13" s="316" t="s">
        <v>25</v>
      </c>
      <c r="H13" s="261">
        <v>1</v>
      </c>
      <c r="I13" s="261">
        <v>0</v>
      </c>
      <c r="J13" s="261">
        <v>0</v>
      </c>
      <c r="K13" s="86">
        <v>25857.14</v>
      </c>
      <c r="L13" s="86">
        <v>0</v>
      </c>
      <c r="M13" s="86">
        <v>0</v>
      </c>
      <c r="N13" s="21"/>
      <c r="AJ13" s="19"/>
    </row>
    <row r="14" spans="1:36" s="18" customFormat="1" ht="30" customHeight="1" x14ac:dyDescent="0.25">
      <c r="A14" s="499"/>
      <c r="B14" s="500"/>
      <c r="C14" s="500"/>
      <c r="D14" s="501"/>
      <c r="E14" s="91" t="s">
        <v>248</v>
      </c>
      <c r="F14" s="154" t="s">
        <v>289</v>
      </c>
      <c r="G14" s="154" t="s">
        <v>289</v>
      </c>
      <c r="H14" s="286" t="s">
        <v>345</v>
      </c>
      <c r="I14" s="154" t="s">
        <v>289</v>
      </c>
      <c r="J14" s="154" t="s">
        <v>289</v>
      </c>
      <c r="K14" s="154" t="s">
        <v>289</v>
      </c>
      <c r="L14" s="154" t="s">
        <v>289</v>
      </c>
      <c r="M14" s="154" t="s">
        <v>289</v>
      </c>
      <c r="N14" s="21"/>
      <c r="AJ14" s="19"/>
    </row>
    <row r="15" spans="1:36" s="18" customFormat="1" ht="30" customHeight="1" x14ac:dyDescent="0.25">
      <c r="A15" s="344"/>
      <c r="B15" s="419"/>
      <c r="C15" s="419"/>
      <c r="D15" s="344"/>
      <c r="E15" s="91" t="s">
        <v>343</v>
      </c>
      <c r="F15" s="154" t="s">
        <v>289</v>
      </c>
      <c r="G15" s="154" t="s">
        <v>289</v>
      </c>
      <c r="H15" s="286" t="s">
        <v>230</v>
      </c>
      <c r="I15" s="154" t="s">
        <v>289</v>
      </c>
      <c r="J15" s="154" t="s">
        <v>289</v>
      </c>
      <c r="K15" s="154" t="s">
        <v>289</v>
      </c>
      <c r="L15" s="154" t="s">
        <v>289</v>
      </c>
      <c r="M15" s="154" t="s">
        <v>289</v>
      </c>
      <c r="N15" s="21"/>
      <c r="AJ15" s="19"/>
    </row>
    <row r="16" spans="1:36" s="18" customFormat="1" ht="30" customHeight="1" x14ac:dyDescent="0.25">
      <c r="A16" s="345"/>
      <c r="B16" s="420"/>
      <c r="C16" s="420"/>
      <c r="D16" s="345"/>
      <c r="E16" s="91" t="s">
        <v>32</v>
      </c>
      <c r="F16" s="154" t="s">
        <v>289</v>
      </c>
      <c r="G16" s="154" t="s">
        <v>289</v>
      </c>
      <c r="H16" s="286" t="s">
        <v>57</v>
      </c>
      <c r="I16" s="154" t="s">
        <v>289</v>
      </c>
      <c r="J16" s="154" t="s">
        <v>289</v>
      </c>
      <c r="K16" s="154" t="s">
        <v>289</v>
      </c>
      <c r="L16" s="154" t="s">
        <v>289</v>
      </c>
      <c r="M16" s="154" t="s">
        <v>289</v>
      </c>
      <c r="N16" s="21"/>
      <c r="AJ16" s="19"/>
    </row>
    <row r="17" spans="1:36" ht="38.25" customHeight="1" x14ac:dyDescent="0.25">
      <c r="A17" s="506">
        <v>1</v>
      </c>
      <c r="B17" s="508" t="s">
        <v>380</v>
      </c>
      <c r="C17" s="508" t="s">
        <v>33</v>
      </c>
      <c r="D17" s="510" t="s">
        <v>27</v>
      </c>
      <c r="E17" s="317" t="s">
        <v>68</v>
      </c>
      <c r="F17" s="316" t="s">
        <v>24</v>
      </c>
      <c r="G17" s="316" t="s">
        <v>25</v>
      </c>
      <c r="H17" s="261">
        <v>1</v>
      </c>
      <c r="I17" s="261">
        <v>0</v>
      </c>
      <c r="J17" s="261">
        <v>0</v>
      </c>
      <c r="K17" s="86">
        <v>60000</v>
      </c>
      <c r="L17" s="86">
        <v>0</v>
      </c>
      <c r="M17" s="86">
        <v>0</v>
      </c>
    </row>
    <row r="18" spans="1:36" ht="30" customHeight="1" x14ac:dyDescent="0.25">
      <c r="A18" s="344"/>
      <c r="B18" s="500"/>
      <c r="C18" s="419"/>
      <c r="D18" s="344"/>
      <c r="E18" s="91" t="s">
        <v>248</v>
      </c>
      <c r="F18" s="154" t="s">
        <v>289</v>
      </c>
      <c r="G18" s="154" t="s">
        <v>289</v>
      </c>
      <c r="H18" s="286" t="s">
        <v>230</v>
      </c>
      <c r="I18" s="154" t="s">
        <v>289</v>
      </c>
      <c r="J18" s="154" t="s">
        <v>289</v>
      </c>
      <c r="K18" s="154" t="s">
        <v>289</v>
      </c>
      <c r="L18" s="154" t="s">
        <v>289</v>
      </c>
      <c r="M18" s="154" t="s">
        <v>289</v>
      </c>
    </row>
    <row r="19" spans="1:36" ht="30" customHeight="1" x14ac:dyDescent="0.25">
      <c r="A19" s="344"/>
      <c r="B19" s="419"/>
      <c r="C19" s="419"/>
      <c r="D19" s="344"/>
      <c r="E19" s="91" t="s">
        <v>343</v>
      </c>
      <c r="F19" s="154" t="s">
        <v>289</v>
      </c>
      <c r="G19" s="154" t="s">
        <v>289</v>
      </c>
      <c r="H19" s="286" t="s">
        <v>228</v>
      </c>
      <c r="I19" s="154" t="s">
        <v>289</v>
      </c>
      <c r="J19" s="154" t="s">
        <v>289</v>
      </c>
      <c r="K19" s="154" t="s">
        <v>289</v>
      </c>
      <c r="L19" s="154" t="s">
        <v>289</v>
      </c>
      <c r="M19" s="154" t="s">
        <v>289</v>
      </c>
    </row>
    <row r="20" spans="1:36" ht="30" customHeight="1" x14ac:dyDescent="0.25">
      <c r="A20" s="345"/>
      <c r="B20" s="420"/>
      <c r="C20" s="420"/>
      <c r="D20" s="345"/>
      <c r="E20" s="91" t="s">
        <v>32</v>
      </c>
      <c r="F20" s="154" t="s">
        <v>289</v>
      </c>
      <c r="G20" s="154" t="s">
        <v>289</v>
      </c>
      <c r="H20" s="286" t="s">
        <v>39</v>
      </c>
      <c r="I20" s="154" t="s">
        <v>289</v>
      </c>
      <c r="J20" s="154" t="s">
        <v>289</v>
      </c>
      <c r="K20" s="154" t="s">
        <v>289</v>
      </c>
      <c r="L20" s="154" t="s">
        <v>289</v>
      </c>
      <c r="M20" s="154" t="s">
        <v>289</v>
      </c>
    </row>
    <row r="21" spans="1:36" s="21" customFormat="1" ht="50.1" customHeight="1" x14ac:dyDescent="0.25">
      <c r="A21" s="506">
        <v>1</v>
      </c>
      <c r="B21" s="508" t="s">
        <v>380</v>
      </c>
      <c r="C21" s="508" t="s">
        <v>33</v>
      </c>
      <c r="D21" s="510" t="s">
        <v>27</v>
      </c>
      <c r="E21" s="317" t="s">
        <v>277</v>
      </c>
      <c r="F21" s="316" t="s">
        <v>24</v>
      </c>
      <c r="G21" s="316" t="s">
        <v>25</v>
      </c>
      <c r="H21" s="261">
        <v>1</v>
      </c>
      <c r="I21" s="261">
        <v>0</v>
      </c>
      <c r="J21" s="261">
        <v>0</v>
      </c>
      <c r="K21" s="86">
        <v>37000</v>
      </c>
      <c r="L21" s="86" t="s">
        <v>41</v>
      </c>
      <c r="M21" s="86" t="s">
        <v>41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9"/>
    </row>
    <row r="22" spans="1:36" s="21" customFormat="1" ht="30" customHeight="1" x14ac:dyDescent="0.25">
      <c r="A22" s="344"/>
      <c r="B22" s="500"/>
      <c r="C22" s="419"/>
      <c r="D22" s="344"/>
      <c r="E22" s="91" t="s">
        <v>248</v>
      </c>
      <c r="F22" s="154" t="s">
        <v>289</v>
      </c>
      <c r="G22" s="154" t="s">
        <v>289</v>
      </c>
      <c r="H22" s="286" t="s">
        <v>230</v>
      </c>
      <c r="I22" s="154" t="s">
        <v>289</v>
      </c>
      <c r="J22" s="154" t="s">
        <v>289</v>
      </c>
      <c r="K22" s="154" t="s">
        <v>289</v>
      </c>
      <c r="L22" s="154" t="s">
        <v>289</v>
      </c>
      <c r="M22" s="154" t="s">
        <v>289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9"/>
    </row>
    <row r="23" spans="1:36" s="21" customFormat="1" ht="30" customHeight="1" x14ac:dyDescent="0.25">
      <c r="A23" s="344"/>
      <c r="B23" s="419"/>
      <c r="C23" s="419"/>
      <c r="D23" s="344"/>
      <c r="E23" s="91" t="s">
        <v>343</v>
      </c>
      <c r="F23" s="154" t="s">
        <v>289</v>
      </c>
      <c r="G23" s="154" t="s">
        <v>289</v>
      </c>
      <c r="H23" s="286" t="s">
        <v>228</v>
      </c>
      <c r="I23" s="154" t="s">
        <v>289</v>
      </c>
      <c r="J23" s="154" t="s">
        <v>289</v>
      </c>
      <c r="K23" s="154" t="s">
        <v>289</v>
      </c>
      <c r="L23" s="154" t="s">
        <v>289</v>
      </c>
      <c r="M23" s="154" t="s">
        <v>289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9"/>
    </row>
    <row r="24" spans="1:36" s="21" customFormat="1" ht="30" customHeight="1" x14ac:dyDescent="0.25">
      <c r="A24" s="345"/>
      <c r="B24" s="420"/>
      <c r="C24" s="420"/>
      <c r="D24" s="345"/>
      <c r="E24" s="91" t="s">
        <v>32</v>
      </c>
      <c r="F24" s="154" t="s">
        <v>289</v>
      </c>
      <c r="G24" s="154" t="s">
        <v>289</v>
      </c>
      <c r="H24" s="286" t="s">
        <v>39</v>
      </c>
      <c r="I24" s="154" t="s">
        <v>289</v>
      </c>
      <c r="J24" s="154" t="s">
        <v>289</v>
      </c>
      <c r="K24" s="154" t="s">
        <v>289</v>
      </c>
      <c r="L24" s="154" t="s">
        <v>289</v>
      </c>
      <c r="M24" s="154" t="s">
        <v>289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9"/>
    </row>
    <row r="25" spans="1:36" s="21" customFormat="1" ht="50.1" customHeight="1" x14ac:dyDescent="0.25">
      <c r="A25" s="506">
        <v>1</v>
      </c>
      <c r="B25" s="508" t="s">
        <v>380</v>
      </c>
      <c r="C25" s="508" t="s">
        <v>33</v>
      </c>
      <c r="D25" s="510" t="s">
        <v>36</v>
      </c>
      <c r="E25" s="318" t="s">
        <v>341</v>
      </c>
      <c r="F25" s="316" t="s">
        <v>24</v>
      </c>
      <c r="G25" s="316" t="s">
        <v>25</v>
      </c>
      <c r="H25" s="261">
        <v>1</v>
      </c>
      <c r="I25" s="261">
        <v>0</v>
      </c>
      <c r="J25" s="261">
        <v>0</v>
      </c>
      <c r="K25" s="86">
        <v>20000</v>
      </c>
      <c r="L25" s="86" t="s">
        <v>41</v>
      </c>
      <c r="M25" s="86" t="s">
        <v>41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9"/>
    </row>
    <row r="26" spans="1:36" s="21" customFormat="1" ht="30" customHeight="1" x14ac:dyDescent="0.25">
      <c r="A26" s="344"/>
      <c r="B26" s="500"/>
      <c r="C26" s="419"/>
      <c r="D26" s="344"/>
      <c r="E26" s="91" t="s">
        <v>248</v>
      </c>
      <c r="F26" s="154" t="s">
        <v>289</v>
      </c>
      <c r="G26" s="154" t="s">
        <v>289</v>
      </c>
      <c r="H26" s="286" t="s">
        <v>37</v>
      </c>
      <c r="I26" s="154" t="s">
        <v>289</v>
      </c>
      <c r="J26" s="154" t="s">
        <v>289</v>
      </c>
      <c r="K26" s="154" t="s">
        <v>289</v>
      </c>
      <c r="L26" s="154" t="s">
        <v>289</v>
      </c>
      <c r="M26" s="154" t="s">
        <v>289</v>
      </c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9"/>
    </row>
    <row r="27" spans="1:36" s="21" customFormat="1" ht="30" customHeight="1" x14ac:dyDescent="0.25">
      <c r="A27" s="344"/>
      <c r="B27" s="419"/>
      <c r="C27" s="419"/>
      <c r="D27" s="344"/>
      <c r="E27" s="91" t="s">
        <v>343</v>
      </c>
      <c r="F27" s="154" t="s">
        <v>289</v>
      </c>
      <c r="G27" s="154" t="s">
        <v>289</v>
      </c>
      <c r="H27" s="286" t="s">
        <v>227</v>
      </c>
      <c r="I27" s="154" t="s">
        <v>289</v>
      </c>
      <c r="J27" s="154" t="s">
        <v>289</v>
      </c>
      <c r="K27" s="154" t="s">
        <v>289</v>
      </c>
      <c r="L27" s="154" t="s">
        <v>289</v>
      </c>
      <c r="M27" s="154" t="s">
        <v>289</v>
      </c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9"/>
    </row>
    <row r="28" spans="1:36" s="21" customFormat="1" ht="30" customHeight="1" x14ac:dyDescent="0.25">
      <c r="A28" s="345"/>
      <c r="B28" s="420"/>
      <c r="C28" s="420"/>
      <c r="D28" s="345"/>
      <c r="E28" s="91" t="s">
        <v>32</v>
      </c>
      <c r="F28" s="154" t="s">
        <v>289</v>
      </c>
      <c r="G28" s="154" t="s">
        <v>289</v>
      </c>
      <c r="H28" s="286" t="s">
        <v>228</v>
      </c>
      <c r="I28" s="154" t="s">
        <v>289</v>
      </c>
      <c r="J28" s="154" t="s">
        <v>289</v>
      </c>
      <c r="K28" s="154" t="s">
        <v>289</v>
      </c>
      <c r="L28" s="154" t="s">
        <v>289</v>
      </c>
      <c r="M28" s="154" t="s">
        <v>289</v>
      </c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9"/>
    </row>
    <row r="29" spans="1:36" s="21" customFormat="1" ht="37.5" customHeight="1" x14ac:dyDescent="0.25">
      <c r="A29" s="506">
        <v>1</v>
      </c>
      <c r="B29" s="508" t="s">
        <v>380</v>
      </c>
      <c r="C29" s="508" t="s">
        <v>33</v>
      </c>
      <c r="D29" s="510" t="s">
        <v>36</v>
      </c>
      <c r="E29" s="318" t="s">
        <v>629</v>
      </c>
      <c r="F29" s="316" t="s">
        <v>24</v>
      </c>
      <c r="G29" s="316" t="s">
        <v>25</v>
      </c>
      <c r="H29" s="261">
        <v>0</v>
      </c>
      <c r="I29" s="261">
        <v>1</v>
      </c>
      <c r="J29" s="261">
        <v>0</v>
      </c>
      <c r="K29" s="86">
        <v>0</v>
      </c>
      <c r="L29" s="86">
        <v>142857.13</v>
      </c>
      <c r="M29" s="86" t="s">
        <v>41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9"/>
    </row>
    <row r="30" spans="1:36" s="21" customFormat="1" ht="30" customHeight="1" x14ac:dyDescent="0.25">
      <c r="A30" s="344"/>
      <c r="B30" s="500"/>
      <c r="C30" s="419"/>
      <c r="D30" s="344"/>
      <c r="E30" s="91" t="s">
        <v>248</v>
      </c>
      <c r="F30" s="154" t="s">
        <v>289</v>
      </c>
      <c r="G30" s="154" t="s">
        <v>289</v>
      </c>
      <c r="H30" s="154" t="s">
        <v>289</v>
      </c>
      <c r="I30" s="40" t="s">
        <v>71</v>
      </c>
      <c r="J30" s="154" t="s">
        <v>289</v>
      </c>
      <c r="K30" s="307" t="s">
        <v>19</v>
      </c>
      <c r="L30" s="154" t="s">
        <v>289</v>
      </c>
      <c r="M30" s="307" t="s">
        <v>19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9"/>
    </row>
    <row r="31" spans="1:36" s="21" customFormat="1" ht="30" customHeight="1" x14ac:dyDescent="0.25">
      <c r="A31" s="344"/>
      <c r="B31" s="419"/>
      <c r="C31" s="419"/>
      <c r="D31" s="344"/>
      <c r="E31" s="91" t="s">
        <v>343</v>
      </c>
      <c r="F31" s="154" t="s">
        <v>289</v>
      </c>
      <c r="G31" s="154" t="s">
        <v>289</v>
      </c>
      <c r="H31" s="154" t="s">
        <v>289</v>
      </c>
      <c r="I31" s="40" t="s">
        <v>228</v>
      </c>
      <c r="J31" s="154" t="s">
        <v>289</v>
      </c>
      <c r="K31" s="307" t="s">
        <v>19</v>
      </c>
      <c r="L31" s="154" t="s">
        <v>289</v>
      </c>
      <c r="M31" s="307" t="s">
        <v>19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9"/>
    </row>
    <row r="32" spans="1:36" s="21" customFormat="1" ht="30" customHeight="1" x14ac:dyDescent="0.25">
      <c r="A32" s="345"/>
      <c r="B32" s="420"/>
      <c r="C32" s="420"/>
      <c r="D32" s="345"/>
      <c r="E32" s="91" t="s">
        <v>32</v>
      </c>
      <c r="F32" s="154" t="s">
        <v>289</v>
      </c>
      <c r="G32" s="154" t="s">
        <v>289</v>
      </c>
      <c r="H32" s="154" t="s">
        <v>289</v>
      </c>
      <c r="I32" s="40" t="s">
        <v>39</v>
      </c>
      <c r="J32" s="154" t="s">
        <v>289</v>
      </c>
      <c r="K32" s="307" t="s">
        <v>19</v>
      </c>
      <c r="L32" s="154" t="s">
        <v>289</v>
      </c>
      <c r="M32" s="307" t="s">
        <v>19</v>
      </c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9"/>
    </row>
    <row r="33" spans="1:36" s="21" customFormat="1" ht="50.1" customHeight="1" x14ac:dyDescent="0.25">
      <c r="A33" s="506">
        <v>1</v>
      </c>
      <c r="B33" s="508" t="s">
        <v>380</v>
      </c>
      <c r="C33" s="508" t="s">
        <v>33</v>
      </c>
      <c r="D33" s="510" t="s">
        <v>36</v>
      </c>
      <c r="E33" s="319" t="s">
        <v>342</v>
      </c>
      <c r="F33" s="316" t="s">
        <v>24</v>
      </c>
      <c r="G33" s="316" t="s">
        <v>25</v>
      </c>
      <c r="H33" s="261">
        <v>0</v>
      </c>
      <c r="I33" s="261">
        <v>0</v>
      </c>
      <c r="J33" s="261">
        <v>1</v>
      </c>
      <c r="K33" s="86">
        <v>0</v>
      </c>
      <c r="L33" s="86">
        <v>0</v>
      </c>
      <c r="M33" s="86">
        <v>116071</v>
      </c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9"/>
    </row>
    <row r="34" spans="1:36" ht="36" customHeight="1" x14ac:dyDescent="0.25">
      <c r="A34" s="507"/>
      <c r="B34" s="509"/>
      <c r="C34" s="509"/>
      <c r="D34" s="511"/>
      <c r="E34" s="287" t="s">
        <v>346</v>
      </c>
      <c r="F34" s="154" t="s">
        <v>289</v>
      </c>
      <c r="G34" s="154" t="s">
        <v>289</v>
      </c>
      <c r="H34" s="154" t="s">
        <v>289</v>
      </c>
      <c r="I34" s="275" t="s">
        <v>38</v>
      </c>
      <c r="J34" s="154" t="s">
        <v>289</v>
      </c>
      <c r="K34" s="307" t="s">
        <v>19</v>
      </c>
      <c r="L34" s="154" t="s">
        <v>289</v>
      </c>
      <c r="M34" s="307" t="s">
        <v>19</v>
      </c>
    </row>
  </sheetData>
  <autoFilter ref="A1:R34">
    <filterColumn colId="9" showButton="0"/>
    <filterColumn colId="10" showButton="0"/>
    <filterColumn colId="11" showButton="0"/>
  </autoFilter>
  <mergeCells count="41">
    <mergeCell ref="J1:M1"/>
    <mergeCell ref="A2:M2"/>
    <mergeCell ref="A3:M3"/>
    <mergeCell ref="A4:M4"/>
    <mergeCell ref="A6:A9"/>
    <mergeCell ref="B6:B9"/>
    <mergeCell ref="C6:C9"/>
    <mergeCell ref="D6:D9"/>
    <mergeCell ref="E6:E9"/>
    <mergeCell ref="F6:J6"/>
    <mergeCell ref="K6:M8"/>
    <mergeCell ref="O6:R6"/>
    <mergeCell ref="T6:W6"/>
    <mergeCell ref="F7:F9"/>
    <mergeCell ref="G7:G9"/>
    <mergeCell ref="H7:J8"/>
    <mergeCell ref="A13:A16"/>
    <mergeCell ref="B13:B16"/>
    <mergeCell ref="C13:C16"/>
    <mergeCell ref="D13:D16"/>
    <mergeCell ref="N6:N8"/>
    <mergeCell ref="A21:A24"/>
    <mergeCell ref="B21:B24"/>
    <mergeCell ref="C21:C24"/>
    <mergeCell ref="D21:D24"/>
    <mergeCell ref="A17:A20"/>
    <mergeCell ref="B17:B20"/>
    <mergeCell ref="C17:C20"/>
    <mergeCell ref="D17:D20"/>
    <mergeCell ref="A33:A34"/>
    <mergeCell ref="B33:B34"/>
    <mergeCell ref="C33:C34"/>
    <mergeCell ref="D33:D34"/>
    <mergeCell ref="A25:A28"/>
    <mergeCell ref="B25:B28"/>
    <mergeCell ref="C25:C28"/>
    <mergeCell ref="D25:D28"/>
    <mergeCell ref="A29:A32"/>
    <mergeCell ref="C29:C32"/>
    <mergeCell ref="B29:B32"/>
    <mergeCell ref="D29:D32"/>
  </mergeCells>
  <pageMargins left="0.25" right="0.25" top="0.75" bottom="0.75" header="0.3" footer="0.3"/>
  <pageSetup paperSize="9" scale="53" fitToHeight="0" orientation="landscape" r:id="rId1"/>
  <headerFooter differentFirst="1">
    <oddHeader>&amp;C&amp;"Arial Cyr,обычный"&amp;10&amp;P</oddHeader>
  </headerFooter>
  <rowBreaks count="1" manualBreakCount="1">
    <brk id="24" max="2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view="pageBreakPreview" topLeftCell="D33" zoomScale="85" zoomScaleNormal="60" zoomScaleSheetLayoutView="85" zoomScalePageLayoutView="70" workbookViewId="0">
      <selection activeCell="K31" sqref="K31"/>
    </sheetView>
  </sheetViews>
  <sheetFormatPr defaultColWidth="8.7109375" defaultRowHeight="15.75" x14ac:dyDescent="0.25"/>
  <cols>
    <col min="1" max="3" width="10.28515625" style="46" customWidth="1"/>
    <col min="4" max="4" width="29.28515625" style="46" customWidth="1"/>
    <col min="5" max="5" width="75.7109375" style="46" customWidth="1"/>
    <col min="6" max="6" width="28.85546875" style="46" customWidth="1"/>
    <col min="7" max="7" width="15.5703125" style="46" customWidth="1"/>
    <col min="8" max="10" width="15.7109375" style="46" customWidth="1"/>
    <col min="11" max="12" width="16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519" t="s">
        <v>330</v>
      </c>
      <c r="K1" s="519"/>
      <c r="L1" s="519"/>
      <c r="M1" s="519"/>
      <c r="N1" s="44"/>
      <c r="AQ1" s="46"/>
    </row>
    <row r="2" spans="1:43" s="45" customFormat="1" ht="18.75" customHeight="1" x14ac:dyDescent="0.25">
      <c r="A2" s="520" t="s">
        <v>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47"/>
      <c r="AQ2" s="46"/>
    </row>
    <row r="3" spans="1:43" s="45" customFormat="1" ht="18.75" customHeight="1" x14ac:dyDescent="0.25">
      <c r="A3" s="520" t="s">
        <v>147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48"/>
      <c r="AQ3" s="46"/>
    </row>
    <row r="4" spans="1:43" s="45" customFormat="1" ht="18.75" customHeight="1" x14ac:dyDescent="0.25">
      <c r="A4" s="42"/>
      <c r="B4" s="42"/>
      <c r="C4" s="520" t="s">
        <v>2</v>
      </c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48"/>
      <c r="AQ4" s="46"/>
    </row>
    <row r="5" spans="1:43" ht="10.5" customHeight="1" x14ac:dyDescent="0.25"/>
    <row r="6" spans="1:43" s="45" customFormat="1" ht="81.75" customHeight="1" x14ac:dyDescent="0.25">
      <c r="A6" s="367" t="s">
        <v>3</v>
      </c>
      <c r="B6" s="367" t="s">
        <v>4</v>
      </c>
      <c r="C6" s="370" t="s">
        <v>333</v>
      </c>
      <c r="D6" s="521" t="s">
        <v>6</v>
      </c>
      <c r="E6" s="521" t="s">
        <v>7</v>
      </c>
      <c r="F6" s="521" t="s">
        <v>148</v>
      </c>
      <c r="G6" s="524"/>
      <c r="H6" s="525"/>
      <c r="I6" s="525"/>
      <c r="J6" s="526"/>
      <c r="K6" s="525" t="s">
        <v>9</v>
      </c>
      <c r="L6" s="525"/>
      <c r="M6" s="526"/>
      <c r="N6" s="536" t="s">
        <v>10</v>
      </c>
      <c r="O6" s="534" t="s">
        <v>11</v>
      </c>
      <c r="P6" s="535"/>
      <c r="Q6" s="535"/>
      <c r="R6" s="534"/>
      <c r="T6" s="536" t="s">
        <v>12</v>
      </c>
      <c r="U6" s="535"/>
      <c r="V6" s="535"/>
      <c r="W6" s="534"/>
      <c r="AQ6" s="46"/>
    </row>
    <row r="7" spans="1:43" s="45" customFormat="1" ht="23.25" customHeight="1" x14ac:dyDescent="0.25">
      <c r="A7" s="368"/>
      <c r="B7" s="368"/>
      <c r="C7" s="371"/>
      <c r="D7" s="522"/>
      <c r="E7" s="522"/>
      <c r="F7" s="521" t="s">
        <v>13</v>
      </c>
      <c r="G7" s="537" t="s">
        <v>14</v>
      </c>
      <c r="H7" s="539" t="s">
        <v>15</v>
      </c>
      <c r="I7" s="539"/>
      <c r="J7" s="539"/>
      <c r="K7" s="527"/>
      <c r="L7" s="527"/>
      <c r="M7" s="528"/>
      <c r="N7" s="544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368"/>
      <c r="B8" s="368"/>
      <c r="C8" s="371"/>
      <c r="D8" s="522"/>
      <c r="E8" s="522"/>
      <c r="F8" s="522"/>
      <c r="G8" s="538"/>
      <c r="H8" s="539"/>
      <c r="I8" s="539"/>
      <c r="J8" s="539"/>
      <c r="K8" s="529"/>
      <c r="L8" s="529"/>
      <c r="M8" s="530"/>
      <c r="N8" s="545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33.75" customHeight="1" x14ac:dyDescent="0.25">
      <c r="A9" s="369"/>
      <c r="B9" s="369"/>
      <c r="C9" s="372"/>
      <c r="D9" s="523"/>
      <c r="E9" s="523"/>
      <c r="F9" s="523"/>
      <c r="G9" s="523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244">
        <v>11</v>
      </c>
      <c r="L10" s="244">
        <v>12</v>
      </c>
      <c r="M10" s="244">
        <v>13</v>
      </c>
      <c r="N10" s="53"/>
      <c r="Y10" s="274"/>
      <c r="Z10" s="274"/>
      <c r="AA10" s="60"/>
      <c r="AQ10" s="46"/>
    </row>
    <row r="11" spans="1:43" s="45" customFormat="1" ht="37.5" customHeight="1" x14ac:dyDescent="0.25">
      <c r="A11" s="153" t="s">
        <v>289</v>
      </c>
      <c r="B11" s="153" t="s">
        <v>289</v>
      </c>
      <c r="C11" s="154" t="s">
        <v>289</v>
      </c>
      <c r="D11" s="284" t="s">
        <v>289</v>
      </c>
      <c r="E11" s="282" t="s">
        <v>20</v>
      </c>
      <c r="F11" s="283" t="s">
        <v>289</v>
      </c>
      <c r="G11" s="284" t="s">
        <v>289</v>
      </c>
      <c r="H11" s="284" t="s">
        <v>289</v>
      </c>
      <c r="I11" s="284" t="s">
        <v>289</v>
      </c>
      <c r="J11" s="284" t="s">
        <v>289</v>
      </c>
      <c r="K11" s="288">
        <f>SUM(K12:K36)</f>
        <v>2170119.5730000003</v>
      </c>
      <c r="L11" s="245">
        <f>SUM(L12:L36)</f>
        <v>1718024.2950000004</v>
      </c>
      <c r="M11" s="245">
        <f t="shared" ref="M11" si="0">SUM(M12:M36)</f>
        <v>1715971.8450000002</v>
      </c>
      <c r="N11" s="243"/>
      <c r="O11" s="59"/>
      <c r="P11" s="59"/>
      <c r="Q11" s="59"/>
      <c r="R11" s="59"/>
      <c r="S11" s="59"/>
      <c r="T11" s="59"/>
      <c r="U11" s="59"/>
      <c r="V11" s="59"/>
      <c r="W11" s="59"/>
      <c r="AQ11" s="46"/>
    </row>
    <row r="12" spans="1:43" s="45" customFormat="1" ht="65.25" customHeight="1" x14ac:dyDescent="0.25">
      <c r="A12" s="61">
        <v>2</v>
      </c>
      <c r="B12" s="62" t="s">
        <v>21</v>
      </c>
      <c r="C12" s="62" t="s">
        <v>509</v>
      </c>
      <c r="D12" s="289" t="s">
        <v>505</v>
      </c>
      <c r="E12" s="102" t="s">
        <v>506</v>
      </c>
      <c r="F12" s="290" t="s">
        <v>507</v>
      </c>
      <c r="G12" s="67" t="s">
        <v>161</v>
      </c>
      <c r="H12" s="291">
        <v>14.5</v>
      </c>
      <c r="I12" s="291">
        <v>14.5</v>
      </c>
      <c r="J12" s="291">
        <v>14.5</v>
      </c>
      <c r="K12" s="68">
        <v>3102.4</v>
      </c>
      <c r="L12" s="63">
        <v>1702.4</v>
      </c>
      <c r="M12" s="63">
        <v>1702.4</v>
      </c>
      <c r="O12" s="59"/>
      <c r="P12" s="59"/>
      <c r="Q12" s="59"/>
      <c r="R12" s="59"/>
      <c r="S12" s="59"/>
      <c r="T12" s="59"/>
      <c r="U12" s="59"/>
      <c r="V12" s="59"/>
      <c r="W12" s="59"/>
      <c r="AA12" s="242"/>
      <c r="AQ12" s="46"/>
    </row>
    <row r="13" spans="1:43" s="45" customFormat="1" ht="65.25" customHeight="1" x14ac:dyDescent="0.25">
      <c r="A13" s="310">
        <v>2</v>
      </c>
      <c r="B13" s="62" t="s">
        <v>21</v>
      </c>
      <c r="C13" s="62" t="s">
        <v>150</v>
      </c>
      <c r="D13" s="289" t="s">
        <v>76</v>
      </c>
      <c r="E13" s="114" t="s">
        <v>390</v>
      </c>
      <c r="F13" s="290" t="s">
        <v>632</v>
      </c>
      <c r="G13" s="67" t="s">
        <v>25</v>
      </c>
      <c r="H13" s="326">
        <v>8</v>
      </c>
      <c r="I13" s="326">
        <v>8</v>
      </c>
      <c r="J13" s="326">
        <v>8</v>
      </c>
      <c r="K13" s="68">
        <v>200</v>
      </c>
      <c r="L13" s="68">
        <v>200</v>
      </c>
      <c r="M13" s="68">
        <v>200</v>
      </c>
      <c r="O13" s="59"/>
      <c r="P13" s="59"/>
      <c r="Q13" s="59"/>
      <c r="R13" s="59"/>
      <c r="S13" s="59"/>
      <c r="T13" s="59"/>
      <c r="U13" s="59"/>
      <c r="V13" s="59"/>
      <c r="W13" s="59"/>
      <c r="AA13" s="242"/>
      <c r="AQ13" s="311"/>
    </row>
    <row r="14" spans="1:43" s="45" customFormat="1" ht="65.25" customHeight="1" x14ac:dyDescent="0.25">
      <c r="A14" s="310">
        <v>2</v>
      </c>
      <c r="B14" s="62" t="s">
        <v>21</v>
      </c>
      <c r="C14" s="62" t="s">
        <v>150</v>
      </c>
      <c r="D14" s="289" t="s">
        <v>630</v>
      </c>
      <c r="E14" s="114" t="s">
        <v>390</v>
      </c>
      <c r="F14" s="67" t="s">
        <v>174</v>
      </c>
      <c r="G14" s="67" t="s">
        <v>149</v>
      </c>
      <c r="H14" s="41">
        <f>15701+664.696</f>
        <v>16365.696</v>
      </c>
      <c r="I14" s="41">
        <f>15701+664.696</f>
        <v>16365.696</v>
      </c>
      <c r="J14" s="41">
        <f>15701+664.696</f>
        <v>16365.696</v>
      </c>
      <c r="K14" s="68">
        <v>182983.01</v>
      </c>
      <c r="L14" s="312">
        <v>60190.13</v>
      </c>
      <c r="M14" s="312">
        <v>71456.38</v>
      </c>
      <c r="O14" s="59"/>
      <c r="P14" s="59"/>
      <c r="Q14" s="59"/>
      <c r="R14" s="59"/>
      <c r="S14" s="59"/>
      <c r="T14" s="59"/>
      <c r="U14" s="59"/>
      <c r="V14" s="59"/>
      <c r="W14" s="59"/>
      <c r="AA14" s="242"/>
      <c r="AQ14" s="311"/>
    </row>
    <row r="15" spans="1:43" s="45" customFormat="1" ht="50.1" customHeight="1" x14ac:dyDescent="0.25">
      <c r="A15" s="61">
        <v>2</v>
      </c>
      <c r="B15" s="62" t="s">
        <v>21</v>
      </c>
      <c r="C15" s="62" t="s">
        <v>150</v>
      </c>
      <c r="D15" s="327" t="s">
        <v>151</v>
      </c>
      <c r="E15" s="114" t="s">
        <v>390</v>
      </c>
      <c r="F15" s="67" t="s">
        <v>631</v>
      </c>
      <c r="G15" s="67" t="s">
        <v>149</v>
      </c>
      <c r="H15" s="41">
        <v>664.7</v>
      </c>
      <c r="I15" s="41">
        <v>664.7</v>
      </c>
      <c r="J15" s="41">
        <v>664.7</v>
      </c>
      <c r="K15" s="65">
        <v>33019.46</v>
      </c>
      <c r="L15" s="63">
        <v>33579.46</v>
      </c>
      <c r="M15" s="312">
        <v>33579.46</v>
      </c>
      <c r="N15" s="48"/>
      <c r="O15" s="59"/>
      <c r="P15" s="59"/>
      <c r="Q15" s="59"/>
      <c r="R15" s="59"/>
      <c r="S15" s="59"/>
      <c r="T15" s="59"/>
      <c r="U15" s="59"/>
      <c r="V15" s="59"/>
      <c r="W15" s="59"/>
      <c r="AQ15" s="46"/>
    </row>
    <row r="16" spans="1:43" s="45" customFormat="1" ht="50.1" customHeight="1" x14ac:dyDescent="0.25">
      <c r="A16" s="531">
        <v>2</v>
      </c>
      <c r="B16" s="516" t="s">
        <v>21</v>
      </c>
      <c r="C16" s="516" t="s">
        <v>150</v>
      </c>
      <c r="D16" s="514" t="s">
        <v>175</v>
      </c>
      <c r="E16" s="517" t="s">
        <v>390</v>
      </c>
      <c r="F16" s="67" t="s">
        <v>394</v>
      </c>
      <c r="G16" s="67" t="s">
        <v>25</v>
      </c>
      <c r="H16" s="40" t="s">
        <v>335</v>
      </c>
      <c r="I16" s="40" t="s">
        <v>335</v>
      </c>
      <c r="J16" s="40" t="s">
        <v>335</v>
      </c>
      <c r="K16" s="547">
        <v>5243.65</v>
      </c>
      <c r="L16" s="546">
        <v>3179.27</v>
      </c>
      <c r="M16" s="546">
        <v>3193.77</v>
      </c>
      <c r="N16" s="48"/>
      <c r="O16" s="59"/>
      <c r="P16" s="59"/>
      <c r="Q16" s="59"/>
      <c r="R16" s="59"/>
      <c r="S16" s="59"/>
      <c r="T16" s="59"/>
      <c r="U16" s="59"/>
      <c r="V16" s="59"/>
      <c r="W16" s="59"/>
      <c r="AQ16" s="46"/>
    </row>
    <row r="17" spans="1:43" s="45" customFormat="1" ht="50.1" customHeight="1" x14ac:dyDescent="0.25">
      <c r="A17" s="345"/>
      <c r="B17" s="345"/>
      <c r="C17" s="345"/>
      <c r="D17" s="515"/>
      <c r="E17" s="517"/>
      <c r="F17" s="67" t="s">
        <v>395</v>
      </c>
      <c r="G17" s="67" t="s">
        <v>25</v>
      </c>
      <c r="H17" s="40" t="s">
        <v>334</v>
      </c>
      <c r="I17" s="40" t="s">
        <v>334</v>
      </c>
      <c r="J17" s="40" t="s">
        <v>334</v>
      </c>
      <c r="K17" s="420"/>
      <c r="L17" s="345"/>
      <c r="M17" s="345"/>
      <c r="N17" s="48"/>
      <c r="O17" s="59"/>
      <c r="P17" s="59"/>
      <c r="Q17" s="59"/>
      <c r="R17" s="59"/>
      <c r="S17" s="59"/>
      <c r="T17" s="59"/>
      <c r="U17" s="59"/>
      <c r="V17" s="59"/>
      <c r="W17" s="59"/>
      <c r="AQ17" s="46"/>
    </row>
    <row r="18" spans="1:43" ht="40.5" customHeight="1" x14ac:dyDescent="0.25">
      <c r="A18" s="61">
        <v>2</v>
      </c>
      <c r="B18" s="62" t="s">
        <v>21</v>
      </c>
      <c r="C18" s="62" t="s">
        <v>152</v>
      </c>
      <c r="D18" s="327" t="s">
        <v>153</v>
      </c>
      <c r="E18" s="114" t="s">
        <v>391</v>
      </c>
      <c r="F18" s="67" t="s">
        <v>174</v>
      </c>
      <c r="G18" s="67" t="s">
        <v>149</v>
      </c>
      <c r="H18" s="41">
        <v>15650.66</v>
      </c>
      <c r="I18" s="41">
        <v>15650.66</v>
      </c>
      <c r="J18" s="41">
        <v>15650.66</v>
      </c>
      <c r="K18" s="68">
        <v>481210.94199999998</v>
      </c>
      <c r="L18" s="64">
        <v>474259.26199999999</v>
      </c>
      <c r="M18" s="63">
        <v>474259.26199999999</v>
      </c>
    </row>
    <row r="19" spans="1:43" ht="50.1" customHeight="1" x14ac:dyDescent="0.25">
      <c r="A19" s="531">
        <v>2</v>
      </c>
      <c r="B19" s="516" t="s">
        <v>21</v>
      </c>
      <c r="C19" s="516" t="s">
        <v>176</v>
      </c>
      <c r="D19" s="327" t="s">
        <v>177</v>
      </c>
      <c r="E19" s="512" t="s">
        <v>178</v>
      </c>
      <c r="F19" s="67" t="s">
        <v>179</v>
      </c>
      <c r="G19" s="67" t="s">
        <v>25</v>
      </c>
      <c r="H19" s="41">
        <v>14</v>
      </c>
      <c r="I19" s="41">
        <v>13</v>
      </c>
      <c r="J19" s="41">
        <v>13</v>
      </c>
      <c r="K19" s="68">
        <f>71630.88+81382.62</f>
        <v>153013.5</v>
      </c>
      <c r="L19" s="64">
        <v>30316.880000000001</v>
      </c>
      <c r="M19" s="64">
        <v>30316.880000000001</v>
      </c>
    </row>
    <row r="20" spans="1:43" ht="50.1" customHeight="1" x14ac:dyDescent="0.25">
      <c r="A20" s="532"/>
      <c r="B20" s="533"/>
      <c r="C20" s="533"/>
      <c r="D20" s="327" t="s">
        <v>503</v>
      </c>
      <c r="E20" s="518"/>
      <c r="F20" s="67" t="s">
        <v>504</v>
      </c>
      <c r="G20" s="67" t="s">
        <v>25</v>
      </c>
      <c r="H20" s="41">
        <v>596</v>
      </c>
      <c r="I20" s="41">
        <v>0</v>
      </c>
      <c r="J20" s="41">
        <v>0</v>
      </c>
      <c r="K20" s="68">
        <v>10214.36</v>
      </c>
      <c r="L20" s="64">
        <v>0</v>
      </c>
      <c r="M20" s="64">
        <v>0</v>
      </c>
    </row>
    <row r="21" spans="1:43" ht="50.1" customHeight="1" x14ac:dyDescent="0.25">
      <c r="A21" s="66">
        <v>2</v>
      </c>
      <c r="B21" s="62" t="s">
        <v>21</v>
      </c>
      <c r="C21" s="67" t="s">
        <v>154</v>
      </c>
      <c r="D21" s="327" t="s">
        <v>36</v>
      </c>
      <c r="E21" s="114" t="s">
        <v>155</v>
      </c>
      <c r="F21" s="67" t="s">
        <v>24</v>
      </c>
      <c r="G21" s="67" t="s">
        <v>25</v>
      </c>
      <c r="H21" s="67" t="s">
        <v>156</v>
      </c>
      <c r="I21" s="67" t="s">
        <v>156</v>
      </c>
      <c r="J21" s="67" t="s">
        <v>156</v>
      </c>
      <c r="K21" s="68">
        <v>36708.04</v>
      </c>
      <c r="L21" s="68">
        <v>40000</v>
      </c>
      <c r="M21" s="68">
        <v>40000</v>
      </c>
    </row>
    <row r="22" spans="1:43" ht="50.1" customHeight="1" x14ac:dyDescent="0.25">
      <c r="A22" s="61">
        <v>2</v>
      </c>
      <c r="B22" s="62" t="s">
        <v>21</v>
      </c>
      <c r="C22" s="62" t="s">
        <v>157</v>
      </c>
      <c r="D22" s="327" t="s">
        <v>151</v>
      </c>
      <c r="E22" s="114" t="s">
        <v>392</v>
      </c>
      <c r="F22" s="67" t="s">
        <v>158</v>
      </c>
      <c r="G22" s="66" t="s">
        <v>25</v>
      </c>
      <c r="H22" s="67" t="s">
        <v>49</v>
      </c>
      <c r="I22" s="67" t="s">
        <v>29</v>
      </c>
      <c r="J22" s="67" t="s">
        <v>29</v>
      </c>
      <c r="K22" s="68">
        <v>45210</v>
      </c>
      <c r="L22" s="68">
        <v>0</v>
      </c>
      <c r="M22" s="68">
        <v>0</v>
      </c>
    </row>
    <row r="23" spans="1:43" ht="50.1" customHeight="1" x14ac:dyDescent="0.25">
      <c r="A23" s="61">
        <v>2</v>
      </c>
      <c r="B23" s="62" t="s">
        <v>21</v>
      </c>
      <c r="C23" s="62" t="s">
        <v>159</v>
      </c>
      <c r="D23" s="327" t="s">
        <v>151</v>
      </c>
      <c r="E23" s="114" t="s">
        <v>180</v>
      </c>
      <c r="F23" s="67" t="s">
        <v>160</v>
      </c>
      <c r="G23" s="67" t="s">
        <v>161</v>
      </c>
      <c r="H23" s="67" t="s">
        <v>181</v>
      </c>
      <c r="I23" s="67" t="s">
        <v>181</v>
      </c>
      <c r="J23" s="67" t="s">
        <v>181</v>
      </c>
      <c r="K23" s="68">
        <v>325808.821</v>
      </c>
      <c r="L23" s="63">
        <v>312083.31300000002</v>
      </c>
      <c r="M23" s="63">
        <v>312083.31300000002</v>
      </c>
    </row>
    <row r="24" spans="1:43" ht="50.1" customHeight="1" x14ac:dyDescent="0.25">
      <c r="A24" s="66">
        <v>2</v>
      </c>
      <c r="B24" s="62" t="s">
        <v>21</v>
      </c>
      <c r="C24" s="67" t="s">
        <v>162</v>
      </c>
      <c r="D24" s="327" t="s">
        <v>76</v>
      </c>
      <c r="E24" s="114" t="s">
        <v>163</v>
      </c>
      <c r="F24" s="67" t="s">
        <v>164</v>
      </c>
      <c r="G24" s="67" t="s">
        <v>165</v>
      </c>
      <c r="H24" s="67" t="s">
        <v>536</v>
      </c>
      <c r="I24" s="67" t="s">
        <v>182</v>
      </c>
      <c r="J24" s="67" t="s">
        <v>182</v>
      </c>
      <c r="K24" s="68">
        <f>59000+4325.6</f>
        <v>63325.599999999999</v>
      </c>
      <c r="L24" s="63">
        <v>59000</v>
      </c>
      <c r="M24" s="63">
        <v>59000</v>
      </c>
    </row>
    <row r="25" spans="1:43" ht="50.1" customHeight="1" x14ac:dyDescent="0.25">
      <c r="A25" s="516" t="s">
        <v>49</v>
      </c>
      <c r="B25" s="516" t="s">
        <v>21</v>
      </c>
      <c r="C25" s="516" t="s">
        <v>166</v>
      </c>
      <c r="D25" s="514" t="s">
        <v>151</v>
      </c>
      <c r="E25" s="512" t="s">
        <v>183</v>
      </c>
      <c r="F25" s="67" t="s">
        <v>336</v>
      </c>
      <c r="G25" s="67" t="s">
        <v>25</v>
      </c>
      <c r="H25" s="67" t="s">
        <v>49</v>
      </c>
      <c r="I25" s="67" t="s">
        <v>28</v>
      </c>
      <c r="J25" s="67" t="s">
        <v>28</v>
      </c>
      <c r="K25" s="548">
        <v>50855.1</v>
      </c>
      <c r="L25" s="546">
        <v>15000</v>
      </c>
      <c r="M25" s="546">
        <v>15000</v>
      </c>
    </row>
    <row r="26" spans="1:43" ht="50.1" customHeight="1" x14ac:dyDescent="0.25">
      <c r="A26" s="345"/>
      <c r="B26" s="345"/>
      <c r="C26" s="345"/>
      <c r="D26" s="515"/>
      <c r="E26" s="513"/>
      <c r="F26" s="67" t="s">
        <v>356</v>
      </c>
      <c r="G26" s="67" t="s">
        <v>25</v>
      </c>
      <c r="H26" s="67" t="s">
        <v>337</v>
      </c>
      <c r="I26" s="67" t="s">
        <v>29</v>
      </c>
      <c r="J26" s="67" t="s">
        <v>29</v>
      </c>
      <c r="K26" s="420"/>
      <c r="L26" s="345"/>
      <c r="M26" s="345"/>
    </row>
    <row r="27" spans="1:43" ht="50.1" customHeight="1" x14ac:dyDescent="0.25">
      <c r="A27" s="62" t="s">
        <v>49</v>
      </c>
      <c r="B27" s="62" t="s">
        <v>21</v>
      </c>
      <c r="C27" s="62" t="s">
        <v>167</v>
      </c>
      <c r="D27" s="327" t="s">
        <v>36</v>
      </c>
      <c r="E27" s="114" t="s">
        <v>398</v>
      </c>
      <c r="F27" s="67" t="s">
        <v>168</v>
      </c>
      <c r="G27" s="67" t="s">
        <v>25</v>
      </c>
      <c r="H27" s="66">
        <v>3</v>
      </c>
      <c r="I27" s="66">
        <v>3</v>
      </c>
      <c r="J27" s="66">
        <v>3</v>
      </c>
      <c r="K27" s="68">
        <v>32140.67</v>
      </c>
      <c r="L27" s="63">
        <v>37160</v>
      </c>
      <c r="M27" s="63">
        <v>37160</v>
      </c>
    </row>
    <row r="28" spans="1:43" ht="50.1" customHeight="1" x14ac:dyDescent="0.25">
      <c r="A28" s="62" t="s">
        <v>49</v>
      </c>
      <c r="B28" s="62" t="s">
        <v>21</v>
      </c>
      <c r="C28" s="62" t="s">
        <v>510</v>
      </c>
      <c r="D28" s="327" t="s">
        <v>511</v>
      </c>
      <c r="E28" s="114" t="s">
        <v>508</v>
      </c>
      <c r="F28" s="67" t="s">
        <v>158</v>
      </c>
      <c r="G28" s="66" t="s">
        <v>25</v>
      </c>
      <c r="H28" s="66">
        <v>3</v>
      </c>
      <c r="I28" s="66">
        <v>0</v>
      </c>
      <c r="J28" s="66">
        <v>0</v>
      </c>
      <c r="K28" s="68">
        <v>19395</v>
      </c>
      <c r="L28" s="63">
        <v>0</v>
      </c>
      <c r="M28" s="63">
        <v>0</v>
      </c>
    </row>
    <row r="29" spans="1:43" ht="50.1" customHeight="1" x14ac:dyDescent="0.25">
      <c r="A29" s="542">
        <v>2</v>
      </c>
      <c r="B29" s="516" t="s">
        <v>21</v>
      </c>
      <c r="C29" s="542">
        <v>85711</v>
      </c>
      <c r="D29" s="328" t="s">
        <v>381</v>
      </c>
      <c r="E29" s="540" t="s">
        <v>169</v>
      </c>
      <c r="F29" s="66" t="s">
        <v>396</v>
      </c>
      <c r="G29" s="66" t="s">
        <v>25</v>
      </c>
      <c r="H29" s="66">
        <v>5</v>
      </c>
      <c r="I29" s="66">
        <v>5</v>
      </c>
      <c r="J29" s="66">
        <v>5</v>
      </c>
      <c r="K29" s="68">
        <f>14117.46+4539.35</f>
        <v>18656.809999999998</v>
      </c>
      <c r="L29" s="68">
        <v>12043.35</v>
      </c>
      <c r="M29" s="68">
        <v>12043.35</v>
      </c>
    </row>
    <row r="30" spans="1:43" ht="50.1" customHeight="1" x14ac:dyDescent="0.25">
      <c r="A30" s="543"/>
      <c r="B30" s="533"/>
      <c r="C30" s="543"/>
      <c r="D30" s="328" t="s">
        <v>184</v>
      </c>
      <c r="E30" s="541"/>
      <c r="F30" s="66" t="s">
        <v>185</v>
      </c>
      <c r="G30" s="66" t="s">
        <v>25</v>
      </c>
      <c r="H30" s="66">
        <v>8</v>
      </c>
      <c r="I30" s="66">
        <v>8</v>
      </c>
      <c r="J30" s="66">
        <v>8</v>
      </c>
      <c r="K30" s="68">
        <f>105675.37+146.31</f>
        <v>105821.68</v>
      </c>
      <c r="L30" s="68">
        <v>106175.36</v>
      </c>
      <c r="M30" s="68">
        <v>106175.36</v>
      </c>
    </row>
    <row r="31" spans="1:43" ht="50.1" customHeight="1" x14ac:dyDescent="0.25">
      <c r="A31" s="61">
        <v>2</v>
      </c>
      <c r="B31" s="62" t="s">
        <v>21</v>
      </c>
      <c r="C31" s="61">
        <v>85723</v>
      </c>
      <c r="D31" s="328" t="s">
        <v>184</v>
      </c>
      <c r="E31" s="114" t="s">
        <v>186</v>
      </c>
      <c r="F31" s="66" t="s">
        <v>397</v>
      </c>
      <c r="G31" s="66" t="s">
        <v>25</v>
      </c>
      <c r="H31" s="66">
        <v>1</v>
      </c>
      <c r="I31" s="66">
        <v>1</v>
      </c>
      <c r="J31" s="66">
        <v>1</v>
      </c>
      <c r="K31" s="68">
        <v>51671.42</v>
      </c>
      <c r="L31" s="63">
        <v>2497.04</v>
      </c>
      <c r="M31" s="63">
        <v>2497.04</v>
      </c>
    </row>
    <row r="32" spans="1:43" ht="50.1" customHeight="1" x14ac:dyDescent="0.25">
      <c r="A32" s="66">
        <v>2</v>
      </c>
      <c r="B32" s="62" t="s">
        <v>21</v>
      </c>
      <c r="C32" s="66">
        <v>85811</v>
      </c>
      <c r="D32" s="328" t="s">
        <v>36</v>
      </c>
      <c r="E32" s="325" t="s">
        <v>171</v>
      </c>
      <c r="F32" s="66" t="s">
        <v>172</v>
      </c>
      <c r="G32" s="66" t="s">
        <v>25</v>
      </c>
      <c r="H32" s="66">
        <v>35400</v>
      </c>
      <c r="I32" s="66">
        <v>35900</v>
      </c>
      <c r="J32" s="66">
        <v>36000</v>
      </c>
      <c r="K32" s="68">
        <v>483000</v>
      </c>
      <c r="L32" s="63">
        <v>483000</v>
      </c>
      <c r="M32" s="63">
        <v>483000</v>
      </c>
    </row>
    <row r="33" spans="1:13" ht="50.1" customHeight="1" x14ac:dyDescent="0.25">
      <c r="A33" s="66">
        <v>2</v>
      </c>
      <c r="B33" s="62" t="s">
        <v>21</v>
      </c>
      <c r="C33" s="66">
        <v>94214</v>
      </c>
      <c r="D33" s="328" t="s">
        <v>175</v>
      </c>
      <c r="E33" s="325" t="s">
        <v>399</v>
      </c>
      <c r="F33" s="67" t="s">
        <v>24</v>
      </c>
      <c r="G33" s="66" t="s">
        <v>25</v>
      </c>
      <c r="H33" s="66">
        <v>150</v>
      </c>
      <c r="I33" s="66">
        <v>150</v>
      </c>
      <c r="J33" s="66">
        <v>150</v>
      </c>
      <c r="K33" s="68">
        <v>798.8</v>
      </c>
      <c r="L33" s="63">
        <v>1198.8</v>
      </c>
      <c r="M33" s="63">
        <v>1198.8</v>
      </c>
    </row>
    <row r="34" spans="1:13" ht="50.1" customHeight="1" x14ac:dyDescent="0.25">
      <c r="A34" s="66">
        <v>2</v>
      </c>
      <c r="B34" s="62" t="s">
        <v>21</v>
      </c>
      <c r="C34" s="66">
        <v>94215</v>
      </c>
      <c r="D34" s="328" t="s">
        <v>175</v>
      </c>
      <c r="E34" s="325" t="s">
        <v>187</v>
      </c>
      <c r="F34" s="67" t="s">
        <v>24</v>
      </c>
      <c r="G34" s="66" t="s">
        <v>25</v>
      </c>
      <c r="H34" s="66">
        <v>170</v>
      </c>
      <c r="I34" s="66">
        <v>170</v>
      </c>
      <c r="J34" s="66">
        <v>170</v>
      </c>
      <c r="K34" s="68">
        <v>4552.16</v>
      </c>
      <c r="L34" s="63">
        <v>4152.16</v>
      </c>
      <c r="M34" s="63">
        <v>4152.16</v>
      </c>
    </row>
    <row r="35" spans="1:13" ht="50.1" customHeight="1" x14ac:dyDescent="0.25">
      <c r="A35" s="61">
        <v>2</v>
      </c>
      <c r="B35" s="62" t="s">
        <v>21</v>
      </c>
      <c r="C35" s="61">
        <v>94216</v>
      </c>
      <c r="D35" s="328" t="s">
        <v>27</v>
      </c>
      <c r="E35" s="325" t="s">
        <v>173</v>
      </c>
      <c r="F35" s="66" t="s">
        <v>24</v>
      </c>
      <c r="G35" s="66" t="s">
        <v>25</v>
      </c>
      <c r="H35" s="66">
        <v>11</v>
      </c>
      <c r="I35" s="66">
        <v>3</v>
      </c>
      <c r="J35" s="66">
        <v>3</v>
      </c>
      <c r="K35" s="68">
        <v>8007.22</v>
      </c>
      <c r="L35" s="63">
        <v>1500</v>
      </c>
      <c r="M35" s="63">
        <v>1500</v>
      </c>
    </row>
    <row r="36" spans="1:13" ht="71.25" customHeight="1" x14ac:dyDescent="0.25">
      <c r="A36" s="66">
        <v>2</v>
      </c>
      <c r="B36" s="67" t="s">
        <v>21</v>
      </c>
      <c r="C36" s="66">
        <v>96111</v>
      </c>
      <c r="D36" s="328" t="s">
        <v>512</v>
      </c>
      <c r="E36" s="325" t="s">
        <v>400</v>
      </c>
      <c r="F36" s="66" t="s">
        <v>24</v>
      </c>
      <c r="G36" s="66" t="s">
        <v>25</v>
      </c>
      <c r="H36" s="66">
        <v>3</v>
      </c>
      <c r="I36" s="66">
        <v>2</v>
      </c>
      <c r="J36" s="66">
        <v>2</v>
      </c>
      <c r="K36" s="68">
        <f>29367.75+25813.18</f>
        <v>55180.93</v>
      </c>
      <c r="L36" s="63">
        <v>40786.870000000003</v>
      </c>
      <c r="M36" s="63">
        <v>27453.67</v>
      </c>
    </row>
  </sheetData>
  <autoFilter ref="A1:R36">
    <filterColumn colId="9" showButton="0"/>
    <filterColumn colId="10" showButton="0"/>
    <filterColumn colId="11" showButton="0"/>
  </autoFilter>
  <mergeCells count="41">
    <mergeCell ref="E29:E30"/>
    <mergeCell ref="C29:C30"/>
    <mergeCell ref="B29:B30"/>
    <mergeCell ref="A29:A30"/>
    <mergeCell ref="N6:N8"/>
    <mergeCell ref="M16:M17"/>
    <mergeCell ref="A16:A17"/>
    <mergeCell ref="B16:B17"/>
    <mergeCell ref="C16:C17"/>
    <mergeCell ref="D16:D17"/>
    <mergeCell ref="A25:A26"/>
    <mergeCell ref="K16:K17"/>
    <mergeCell ref="L16:L17"/>
    <mergeCell ref="K25:K26"/>
    <mergeCell ref="L25:L26"/>
    <mergeCell ref="M25:M26"/>
    <mergeCell ref="A19:A20"/>
    <mergeCell ref="B19:B20"/>
    <mergeCell ref="C19:C20"/>
    <mergeCell ref="O6:R6"/>
    <mergeCell ref="T6:W6"/>
    <mergeCell ref="F7:F9"/>
    <mergeCell ref="G7:G9"/>
    <mergeCell ref="H7:J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E25:E26"/>
    <mergeCell ref="D25:D26"/>
    <mergeCell ref="C25:C26"/>
    <mergeCell ref="B25:B26"/>
    <mergeCell ref="E16:E17"/>
    <mergeCell ref="E19:E20"/>
  </mergeCells>
  <pageMargins left="0.25" right="0.25" top="0.75" bottom="0.75" header="0.3" footer="0.3"/>
  <pageSetup paperSize="9" scale="51" fitToHeight="0" orientation="landscape" r:id="rId1"/>
  <headerFooter differentFirst="1">
    <oddHeader>&amp;C&amp;"Arial Cyr,обычный"&amp;10&amp;P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"/>
  <sheetViews>
    <sheetView view="pageBreakPreview" zoomScale="70" zoomScaleNormal="85" zoomScaleSheetLayoutView="70" zoomScalePageLayoutView="70" workbookViewId="0">
      <selection activeCell="H15" sqref="H15"/>
    </sheetView>
  </sheetViews>
  <sheetFormatPr defaultColWidth="8.7109375" defaultRowHeight="15.75" x14ac:dyDescent="0.25"/>
  <cols>
    <col min="1" max="1" width="16.5703125" style="46" customWidth="1"/>
    <col min="2" max="2" width="15.7109375" style="46" customWidth="1"/>
    <col min="3" max="3" width="19" style="46" customWidth="1"/>
    <col min="4" max="4" width="18.42578125" style="46" customWidth="1"/>
    <col min="5" max="5" width="75.7109375" style="46" customWidth="1"/>
    <col min="6" max="6" width="28.85546875" style="46" customWidth="1"/>
    <col min="7" max="7" width="15.5703125" style="46" customWidth="1"/>
    <col min="8" max="8" width="14.28515625" style="46" customWidth="1"/>
    <col min="9" max="9" width="19.42578125" style="46" customWidth="1"/>
    <col min="10" max="10" width="13.140625" style="46" bestFit="1" customWidth="1"/>
    <col min="11" max="11" width="16.42578125" style="46" customWidth="1"/>
    <col min="12" max="12" width="14.42578125" style="46" customWidth="1"/>
    <col min="13" max="13" width="14.85546875" style="46" customWidth="1"/>
    <col min="14" max="14" width="80.42578125" style="48" hidden="1" customWidth="1"/>
    <col min="15" max="15" width="10.28515625" style="45" hidden="1" customWidth="1"/>
    <col min="16" max="17" width="11.5703125" style="45" hidden="1" customWidth="1"/>
    <col min="18" max="18" width="10.28515625" style="45" hidden="1" customWidth="1"/>
    <col min="19" max="20" width="8.7109375" style="45" hidden="1" bestFit="1" customWidth="1"/>
    <col min="21" max="21" width="9.140625" style="45" hidden="1" customWidth="1"/>
    <col min="22" max="23" width="10.28515625" style="45" hidden="1" customWidth="1"/>
    <col min="24" max="24" width="25.5703125" style="45" hidden="1" customWidth="1"/>
    <col min="25" max="25" width="26.85546875" style="45" customWidth="1"/>
    <col min="26" max="26" width="17.28515625" style="45" customWidth="1"/>
    <col min="27" max="27" width="16" style="45" customWidth="1"/>
    <col min="28" max="28" width="13.5703125" style="45" customWidth="1"/>
    <col min="29" max="29" width="8.7109375" style="45" bestFit="1" customWidth="1"/>
    <col min="30" max="30" width="12.28515625" style="45" bestFit="1" customWidth="1"/>
    <col min="31" max="31" width="9.140625" style="45" bestFit="1" customWidth="1"/>
    <col min="32" max="42" width="8.7109375" style="45" bestFit="1" customWidth="1"/>
    <col min="43" max="43" width="8.7109375" style="46" bestFit="1" customWidth="1"/>
    <col min="44" max="16384" width="8.7109375" style="46"/>
  </cols>
  <sheetData>
    <row r="1" spans="1:43" s="45" customFormat="1" ht="144.75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519" t="s">
        <v>517</v>
      </c>
      <c r="K1" s="519"/>
      <c r="L1" s="519"/>
      <c r="M1" s="519"/>
      <c r="N1" s="44"/>
      <c r="AQ1" s="46"/>
    </row>
    <row r="2" spans="1:43" s="45" customFormat="1" ht="18.75" customHeight="1" x14ac:dyDescent="0.25">
      <c r="A2" s="520" t="s">
        <v>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47"/>
      <c r="AQ2" s="46"/>
    </row>
    <row r="3" spans="1:43" s="45" customFormat="1" ht="18.75" customHeight="1" x14ac:dyDescent="0.25">
      <c r="A3" s="520" t="s">
        <v>189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48"/>
      <c r="AQ3" s="46"/>
    </row>
    <row r="4" spans="1:43" s="45" customFormat="1" ht="18.75" customHeight="1" x14ac:dyDescent="0.25">
      <c r="A4" s="42"/>
      <c r="B4" s="42"/>
      <c r="C4" s="520" t="s">
        <v>2</v>
      </c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48"/>
      <c r="AQ4" s="46"/>
    </row>
    <row r="5" spans="1:43" ht="10.5" customHeight="1" x14ac:dyDescent="0.25"/>
    <row r="6" spans="1:43" s="45" customFormat="1" ht="81.75" customHeight="1" x14ac:dyDescent="0.25">
      <c r="A6" s="521" t="s">
        <v>3</v>
      </c>
      <c r="B6" s="521" t="s">
        <v>4</v>
      </c>
      <c r="C6" s="521" t="s">
        <v>5</v>
      </c>
      <c r="D6" s="521" t="s">
        <v>6</v>
      </c>
      <c r="E6" s="521" t="s">
        <v>7</v>
      </c>
      <c r="F6" s="521" t="s">
        <v>148</v>
      </c>
      <c r="G6" s="524"/>
      <c r="H6" s="525"/>
      <c r="I6" s="525"/>
      <c r="J6" s="526"/>
      <c r="K6" s="525" t="s">
        <v>9</v>
      </c>
      <c r="L6" s="525"/>
      <c r="M6" s="526"/>
      <c r="N6" s="536" t="s">
        <v>10</v>
      </c>
      <c r="O6" s="534" t="s">
        <v>11</v>
      </c>
      <c r="P6" s="535"/>
      <c r="Q6" s="535"/>
      <c r="R6" s="534"/>
      <c r="T6" s="536" t="s">
        <v>12</v>
      </c>
      <c r="U6" s="535"/>
      <c r="V6" s="535"/>
      <c r="W6" s="534"/>
      <c r="AQ6" s="46"/>
    </row>
    <row r="7" spans="1:43" s="45" customFormat="1" ht="23.25" customHeight="1" x14ac:dyDescent="0.25">
      <c r="A7" s="522"/>
      <c r="B7" s="522"/>
      <c r="C7" s="522"/>
      <c r="D7" s="522"/>
      <c r="E7" s="522"/>
      <c r="F7" s="521" t="s">
        <v>13</v>
      </c>
      <c r="G7" s="537" t="s">
        <v>14</v>
      </c>
      <c r="H7" s="539" t="s">
        <v>15</v>
      </c>
      <c r="I7" s="539"/>
      <c r="J7" s="539"/>
      <c r="K7" s="527"/>
      <c r="L7" s="527"/>
      <c r="M7" s="528"/>
      <c r="N7" s="544"/>
      <c r="O7" s="49"/>
      <c r="P7" s="50"/>
      <c r="Q7" s="50"/>
      <c r="R7" s="50"/>
      <c r="T7" s="50"/>
      <c r="U7" s="50"/>
      <c r="V7" s="50"/>
      <c r="W7" s="50"/>
      <c r="AQ7" s="46"/>
    </row>
    <row r="8" spans="1:43" s="45" customFormat="1" ht="22.5" customHeight="1" x14ac:dyDescent="0.25">
      <c r="A8" s="522"/>
      <c r="B8" s="522"/>
      <c r="C8" s="522"/>
      <c r="D8" s="522"/>
      <c r="E8" s="522"/>
      <c r="F8" s="522"/>
      <c r="G8" s="538"/>
      <c r="H8" s="539"/>
      <c r="I8" s="539"/>
      <c r="J8" s="539"/>
      <c r="K8" s="529"/>
      <c r="L8" s="529"/>
      <c r="M8" s="530"/>
      <c r="N8" s="545"/>
      <c r="O8" s="49"/>
      <c r="P8" s="50"/>
      <c r="Q8" s="50"/>
      <c r="R8" s="50"/>
      <c r="T8" s="50"/>
      <c r="U8" s="50"/>
      <c r="V8" s="50"/>
      <c r="W8" s="50"/>
      <c r="AQ8" s="46"/>
    </row>
    <row r="9" spans="1:43" s="45" customFormat="1" ht="43.5" customHeight="1" thickBot="1" x14ac:dyDescent="0.3">
      <c r="A9" s="523"/>
      <c r="B9" s="523"/>
      <c r="C9" s="523"/>
      <c r="D9" s="523"/>
      <c r="E9" s="523"/>
      <c r="F9" s="523"/>
      <c r="G9" s="523"/>
      <c r="H9" s="51" t="s">
        <v>16</v>
      </c>
      <c r="I9" s="51" t="s">
        <v>17</v>
      </c>
      <c r="J9" s="51" t="s">
        <v>18</v>
      </c>
      <c r="K9" s="52" t="s">
        <v>16</v>
      </c>
      <c r="L9" s="52" t="s">
        <v>17</v>
      </c>
      <c r="M9" s="52" t="s">
        <v>18</v>
      </c>
      <c r="N9" s="53"/>
      <c r="O9" s="54">
        <v>2020</v>
      </c>
      <c r="P9" s="55">
        <v>2021</v>
      </c>
      <c r="Q9" s="55">
        <v>2022</v>
      </c>
      <c r="R9" s="55">
        <v>2023</v>
      </c>
      <c r="T9" s="55">
        <v>2020</v>
      </c>
      <c r="U9" s="55">
        <v>2021</v>
      </c>
      <c r="V9" s="55">
        <v>2022</v>
      </c>
      <c r="W9" s="55">
        <v>2023</v>
      </c>
      <c r="Y9" s="56"/>
      <c r="Z9" s="56"/>
      <c r="AA9" s="56"/>
      <c r="AQ9" s="46"/>
    </row>
    <row r="10" spans="1:43" s="45" customFormat="1" ht="16.5" thickBot="1" x14ac:dyDescent="0.3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52">
        <v>7</v>
      </c>
      <c r="H10" s="52">
        <v>8</v>
      </c>
      <c r="I10" s="52">
        <v>9</v>
      </c>
      <c r="J10" s="52">
        <v>10</v>
      </c>
      <c r="K10" s="52">
        <v>11</v>
      </c>
      <c r="L10" s="52">
        <v>12</v>
      </c>
      <c r="M10" s="52">
        <v>13</v>
      </c>
      <c r="N10" s="53"/>
      <c r="Y10" s="56"/>
      <c r="Z10" s="56"/>
      <c r="AA10" s="57"/>
      <c r="AQ10" s="46"/>
    </row>
    <row r="11" spans="1:43" s="45" customFormat="1" ht="37.5" customHeight="1" thickBot="1" x14ac:dyDescent="0.3">
      <c r="A11" s="153" t="s">
        <v>289</v>
      </c>
      <c r="B11" s="153" t="s">
        <v>289</v>
      </c>
      <c r="C11" s="154" t="s">
        <v>289</v>
      </c>
      <c r="D11" s="154" t="s">
        <v>289</v>
      </c>
      <c r="E11" s="85" t="s">
        <v>20</v>
      </c>
      <c r="F11" s="153" t="s">
        <v>289</v>
      </c>
      <c r="G11" s="154" t="s">
        <v>289</v>
      </c>
      <c r="H11" s="154" t="s">
        <v>289</v>
      </c>
      <c r="I11" s="154" t="s">
        <v>289</v>
      </c>
      <c r="J11" s="154" t="s">
        <v>289</v>
      </c>
      <c r="K11" s="58">
        <f>SUM(K12:K16)</f>
        <v>125008.36</v>
      </c>
      <c r="L11" s="58">
        <f>SUM(L12:L16)</f>
        <v>19707.080000000002</v>
      </c>
      <c r="M11" s="58">
        <f>SUM(M12:M16)</f>
        <v>13990</v>
      </c>
      <c r="N11" s="53"/>
      <c r="O11" s="59"/>
      <c r="P11" s="59"/>
      <c r="Q11" s="59"/>
      <c r="R11" s="59"/>
      <c r="S11" s="59"/>
      <c r="T11" s="59"/>
      <c r="U11" s="59"/>
      <c r="V11" s="59"/>
      <c r="W11" s="59"/>
      <c r="AA11" s="60"/>
      <c r="AQ11" s="46"/>
    </row>
    <row r="12" spans="1:43" s="45" customFormat="1" ht="50.1" customHeight="1" x14ac:dyDescent="0.25">
      <c r="A12" s="61">
        <v>2</v>
      </c>
      <c r="B12" s="62" t="s">
        <v>84</v>
      </c>
      <c r="C12" s="62" t="s">
        <v>190</v>
      </c>
      <c r="D12" s="62" t="s">
        <v>76</v>
      </c>
      <c r="E12" s="113" t="s">
        <v>191</v>
      </c>
      <c r="F12" s="62" t="s">
        <v>35</v>
      </c>
      <c r="G12" s="62" t="s">
        <v>25</v>
      </c>
      <c r="H12" s="41">
        <v>1</v>
      </c>
      <c r="I12" s="41">
        <v>1</v>
      </c>
      <c r="J12" s="41">
        <v>1</v>
      </c>
      <c r="K12" s="65">
        <v>1385</v>
      </c>
      <c r="L12" s="63">
        <v>2000</v>
      </c>
      <c r="M12" s="63">
        <v>2000</v>
      </c>
      <c r="N12" s="48"/>
      <c r="O12" s="59"/>
      <c r="P12" s="59"/>
      <c r="Q12" s="59"/>
      <c r="R12" s="59"/>
      <c r="S12" s="59"/>
      <c r="T12" s="59"/>
      <c r="U12" s="59"/>
      <c r="V12" s="59"/>
      <c r="W12" s="59"/>
      <c r="AQ12" s="46"/>
    </row>
    <row r="13" spans="1:43" s="45" customFormat="1" ht="50.1" customHeight="1" x14ac:dyDescent="0.25">
      <c r="A13" s="61">
        <v>2</v>
      </c>
      <c r="B13" s="62" t="s">
        <v>84</v>
      </c>
      <c r="C13" s="62" t="s">
        <v>192</v>
      </c>
      <c r="D13" s="62" t="s">
        <v>27</v>
      </c>
      <c r="E13" s="113" t="s">
        <v>193</v>
      </c>
      <c r="F13" s="62" t="s">
        <v>194</v>
      </c>
      <c r="G13" s="62" t="s">
        <v>195</v>
      </c>
      <c r="H13" s="70">
        <v>21.58</v>
      </c>
      <c r="I13" s="70">
        <v>21.58</v>
      </c>
      <c r="J13" s="70">
        <v>21.58</v>
      </c>
      <c r="K13" s="65">
        <v>1990</v>
      </c>
      <c r="L13" s="63">
        <v>1990</v>
      </c>
      <c r="M13" s="63">
        <v>1990</v>
      </c>
      <c r="N13" s="48"/>
      <c r="O13" s="59"/>
      <c r="P13" s="59"/>
      <c r="Q13" s="59"/>
      <c r="R13" s="59"/>
      <c r="S13" s="59"/>
      <c r="T13" s="59"/>
      <c r="U13" s="59"/>
      <c r="V13" s="59"/>
      <c r="W13" s="59"/>
      <c r="AQ13" s="46"/>
    </row>
    <row r="14" spans="1:43" ht="50.1" customHeight="1" x14ac:dyDescent="0.25">
      <c r="A14" s="61">
        <v>2</v>
      </c>
      <c r="B14" s="62" t="s">
        <v>84</v>
      </c>
      <c r="C14" s="62" t="s">
        <v>196</v>
      </c>
      <c r="D14" s="62" t="s">
        <v>76</v>
      </c>
      <c r="E14" s="113" t="s">
        <v>197</v>
      </c>
      <c r="F14" s="62" t="s">
        <v>35</v>
      </c>
      <c r="G14" s="62" t="s">
        <v>25</v>
      </c>
      <c r="H14" s="69">
        <v>1</v>
      </c>
      <c r="I14" s="69">
        <v>0</v>
      </c>
      <c r="J14" s="69">
        <v>0</v>
      </c>
      <c r="K14" s="63">
        <v>5000</v>
      </c>
      <c r="L14" s="64">
        <v>5000</v>
      </c>
      <c r="M14" s="63">
        <v>0</v>
      </c>
    </row>
    <row r="15" spans="1:43" ht="50.1" customHeight="1" x14ac:dyDescent="0.25">
      <c r="A15" s="66">
        <v>2</v>
      </c>
      <c r="B15" s="67" t="s">
        <v>84</v>
      </c>
      <c r="C15" s="67" t="s">
        <v>198</v>
      </c>
      <c r="D15" s="67" t="s">
        <v>199</v>
      </c>
      <c r="E15" s="114" t="s">
        <v>200</v>
      </c>
      <c r="F15" s="67" t="s">
        <v>24</v>
      </c>
      <c r="G15" s="67" t="s">
        <v>25</v>
      </c>
      <c r="H15" s="41" t="s">
        <v>628</v>
      </c>
      <c r="I15" s="41">
        <v>1</v>
      </c>
      <c r="J15" s="41">
        <v>1</v>
      </c>
      <c r="K15" s="68">
        <v>106250.26</v>
      </c>
      <c r="L15" s="304">
        <v>1000.78</v>
      </c>
      <c r="M15" s="304">
        <v>10000</v>
      </c>
    </row>
    <row r="16" spans="1:43" ht="60.75" customHeight="1" x14ac:dyDescent="0.25">
      <c r="A16" s="66">
        <v>2</v>
      </c>
      <c r="B16" s="62" t="s">
        <v>84</v>
      </c>
      <c r="C16" s="67" t="s">
        <v>201</v>
      </c>
      <c r="D16" s="62" t="s">
        <v>199</v>
      </c>
      <c r="E16" s="114" t="s">
        <v>202</v>
      </c>
      <c r="F16" s="67" t="s">
        <v>24</v>
      </c>
      <c r="G16" s="67" t="s">
        <v>25</v>
      </c>
      <c r="H16" s="67" t="s">
        <v>637</v>
      </c>
      <c r="I16" s="67" t="s">
        <v>203</v>
      </c>
      <c r="J16" s="67" t="s">
        <v>29</v>
      </c>
      <c r="K16" s="68">
        <v>10383.1</v>
      </c>
      <c r="L16" s="68">
        <v>9716.2999999999993</v>
      </c>
      <c r="M16" s="68">
        <v>0</v>
      </c>
    </row>
    <row r="18" spans="1:5" ht="17.25" customHeight="1" x14ac:dyDescent="0.25">
      <c r="A18" s="549" t="s">
        <v>627</v>
      </c>
      <c r="B18" s="414"/>
      <c r="C18" s="414"/>
      <c r="D18" s="414"/>
      <c r="E18" s="414"/>
    </row>
  </sheetData>
  <mergeCells count="18">
    <mergeCell ref="A18:E18"/>
    <mergeCell ref="J1:M1"/>
    <mergeCell ref="A2:M2"/>
    <mergeCell ref="A3:M3"/>
    <mergeCell ref="C4:M4"/>
    <mergeCell ref="A6:A9"/>
    <mergeCell ref="B6:B9"/>
    <mergeCell ref="C6:C9"/>
    <mergeCell ref="D6:D9"/>
    <mergeCell ref="E6:E9"/>
    <mergeCell ref="F6:J6"/>
    <mergeCell ref="K6:M8"/>
    <mergeCell ref="N6:N8"/>
    <mergeCell ref="O6:R6"/>
    <mergeCell ref="T6:W6"/>
    <mergeCell ref="F7:F9"/>
    <mergeCell ref="G7:G9"/>
    <mergeCell ref="H7:J8"/>
  </mergeCells>
  <pageMargins left="0.25" right="0.25" top="0.75" bottom="0.75" header="0.3" footer="0.3"/>
  <pageSetup paperSize="9" scale="50" fitToHeight="0" orientation="landscape" r:id="rId1"/>
  <headerFooter differentFirst="1">
    <oddHeader>&amp;C&amp;"Arial Cyr,обычный"&amp;10&amp;P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1. Благоустройство</vt:lpstr>
      <vt:lpstr>2.Коммунальная инфраструкту </vt:lpstr>
      <vt:lpstr>3.Комфортное жилье </vt:lpstr>
      <vt:lpstr>4.Окружающая среда </vt:lpstr>
      <vt:lpstr>5. Переселение граждан</vt:lpstr>
      <vt:lpstr>6.РП "МКИ" </vt:lpstr>
      <vt:lpstr>7.РП "ФКГС"</vt:lpstr>
      <vt:lpstr>8.Содержание территорий</vt:lpstr>
      <vt:lpstr>9.Коммунальное хозяйство</vt:lpstr>
      <vt:lpstr>10.Городские леса</vt:lpstr>
      <vt:lpstr>11.Городское развитие </vt:lpstr>
      <vt:lpstr>12.Зеленые насаждения</vt:lpstr>
      <vt:lpstr>13.Региональны проект" МКИ" (2)</vt:lpstr>
      <vt:lpstr>'11.Городское развитие '!Заголовки_для_печати</vt:lpstr>
      <vt:lpstr>'1. Благоустройство'!Область_печати</vt:lpstr>
      <vt:lpstr>'10.Городские леса'!Область_печати</vt:lpstr>
      <vt:lpstr>'11.Городское развитие '!Область_печати</vt:lpstr>
      <vt:lpstr>'12.Зеленые насаждения'!Область_печати</vt:lpstr>
      <vt:lpstr>'13.Региональны проект" МКИ" (2)'!Область_печати</vt:lpstr>
      <vt:lpstr>'2.Коммунальная инфраструкту '!Область_печати</vt:lpstr>
      <vt:lpstr>'3.Комфортное жилье '!Область_печати</vt:lpstr>
      <vt:lpstr>'4.Окружающая среда '!Область_печати</vt:lpstr>
      <vt:lpstr>'6.РП "МКИ" '!Область_печати</vt:lpstr>
      <vt:lpstr>'7.РП "ФКГС"'!Область_печати</vt:lpstr>
      <vt:lpstr>'8.Содержание территорий'!Область_печати</vt:lpstr>
      <vt:lpstr>'9.Коммунальное хозяйство'!Область_печати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Ольга Франковна</dc:creator>
  <cp:lastModifiedBy>Виноградова Ольга Франковна</cp:lastModifiedBy>
  <cp:lastPrinted>2025-07-14T09:09:56Z</cp:lastPrinted>
  <dcterms:created xsi:type="dcterms:W3CDTF">2025-01-10T14:28:45Z</dcterms:created>
  <dcterms:modified xsi:type="dcterms:W3CDTF">2025-07-16T08:55:55Z</dcterms:modified>
</cp:coreProperties>
</file>